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htkchi\Documents\"/>
    </mc:Choice>
  </mc:AlternateContent>
  <xr:revisionPtr revIDLastSave="0" documentId="8_{987364C8-E235-42E9-B08A-396D89B15B28}" xr6:coauthVersionLast="47" xr6:coauthVersionMax="47" xr10:uidLastSave="{00000000-0000-0000-0000-000000000000}"/>
  <bookViews>
    <workbookView xWindow="-120" yWindow="-120" windowWidth="24240" windowHeight="13020" firstSheet="7" activeTab="14" xr2:uid="{00000000-000D-0000-FFFF-FFFF00000000}"/>
  </bookViews>
  <sheets>
    <sheet name="1A.GDP" sheetId="20" r:id="rId1"/>
    <sheet name="1B.So sanh..." sheetId="19" r:id="rId2"/>
    <sheet name="2.Inflation" sheetId="18" r:id="rId3"/>
    <sheet name="3A.XK" sheetId="4" r:id="rId4"/>
    <sheet name="3B.NK" sheetId="15" r:id="rId5"/>
    <sheet name="3C.CCTM" sheetId="5" r:id="rId6"/>
    <sheet name="4.TT-XNK" sheetId="6" r:id="rId7"/>
    <sheet name="5.CCI" sheetId="16" r:id="rId8"/>
    <sheet name="6A.PMI-TH" sheetId="8" r:id="rId9"/>
    <sheet name="6B.PMI-CBCT" sheetId="9" r:id="rId10"/>
    <sheet name="6C.PMI-Dich vu" sheetId="10" r:id="rId11"/>
    <sheet name="7. That nghiep" sheetId="11" r:id="rId12"/>
    <sheet name="8.DC_GDP" sheetId="12" r:id="rId13"/>
    <sheet name="9.DC-Lam phat" sheetId="13" r:id="rId14"/>
    <sheet name="10.Lai suat" sheetId="17" r:id="rId15"/>
  </sheets>
  <definedNames>
    <definedName name="_xlnm.Print_Area" localSheetId="14">'10.Lai suat'!$A$1:$S$58</definedName>
    <definedName name="_xlnm.Print_Area" localSheetId="0">'1A.GDP'!$A$1:$Q$59</definedName>
    <definedName name="_xlnm.Print_Area" localSheetId="1">'1B.So sanh...'!$A$1:$R$59</definedName>
    <definedName name="_xlnm.Print_Area" localSheetId="2">'2.Inflation'!$A$1:$AC$60</definedName>
    <definedName name="_xlnm.Print_Area" localSheetId="3">'3A.XK'!$A$1:$V$59</definedName>
    <definedName name="_xlnm.Print_Area" localSheetId="4">'3B.NK'!$A$1:$V$59</definedName>
    <definedName name="_xlnm.Print_Area" localSheetId="5">'3C.CCTM'!$A$1:$V$59</definedName>
    <definedName name="_xlnm.Print_Area" localSheetId="6">'4.TT-XNK'!$A$1:$AL$59</definedName>
    <definedName name="_xlnm.Print_Area" localSheetId="7">'5.CCI'!$A$1:$U$59</definedName>
    <definedName name="_xlnm.Print_Area" localSheetId="8">'6A.PMI-TH'!$A$1:$U$59</definedName>
    <definedName name="_xlnm.Print_Area" localSheetId="9">'6B.PMI-CBCT'!$A$1:$T$59</definedName>
    <definedName name="_xlnm.Print_Area" localSheetId="10">'6C.PMI-Dich vu'!$A$1:$U$59</definedName>
    <definedName name="_xlnm.Print_Area" localSheetId="11">'7. That nghiep'!$A$1:$U$59</definedName>
    <definedName name="_xlnm.Print_Area" localSheetId="12">'8.DC_GDP'!$A$1:$O$60</definedName>
    <definedName name="_xlnm.Print_Area" localSheetId="13">'9.DC-Lam phat'!$A$1:$O$60</definedName>
  </definedNames>
  <calcPr calcId="191029"/>
</workbook>
</file>

<file path=xl/calcChain.xml><?xml version="1.0" encoding="utf-8"?>
<calcChain xmlns="http://schemas.openxmlformats.org/spreadsheetml/2006/main">
  <c r="Q25" i="19" l="1"/>
  <c r="M25" i="19"/>
  <c r="I25" i="19"/>
  <c r="F25" i="19"/>
  <c r="Q24" i="19"/>
  <c r="M24" i="19"/>
  <c r="I24" i="19"/>
  <c r="F24" i="19"/>
  <c r="Q23" i="19"/>
  <c r="M23" i="19"/>
  <c r="I23" i="19"/>
  <c r="F23" i="19"/>
  <c r="Q22" i="19"/>
  <c r="M22" i="19"/>
  <c r="I22" i="19"/>
  <c r="F22" i="19"/>
  <c r="Q21" i="19"/>
  <c r="M21" i="19"/>
  <c r="I21" i="19"/>
  <c r="F21" i="19"/>
  <c r="Q20" i="19"/>
  <c r="M20" i="19"/>
  <c r="I20" i="19"/>
  <c r="F20" i="19"/>
  <c r="Q19" i="19"/>
  <c r="M19" i="19"/>
  <c r="I19" i="19"/>
  <c r="F19" i="19"/>
  <c r="Q18" i="19"/>
  <c r="M18" i="19"/>
  <c r="I18" i="19"/>
  <c r="F18" i="19"/>
  <c r="Q17" i="19"/>
  <c r="M17" i="19"/>
  <c r="I17" i="19"/>
  <c r="F17" i="19"/>
  <c r="Q16" i="19"/>
  <c r="M16" i="19"/>
  <c r="I16" i="19"/>
  <c r="F16" i="19"/>
  <c r="Q15" i="19"/>
  <c r="M15" i="19"/>
  <c r="I15" i="19"/>
  <c r="F15" i="19"/>
  <c r="Q14" i="19"/>
  <c r="M14" i="19"/>
  <c r="I14" i="19"/>
  <c r="F14" i="19"/>
  <c r="Q13" i="19"/>
  <c r="M13" i="19"/>
  <c r="I13" i="19"/>
  <c r="F13" i="19"/>
  <c r="Q12" i="19"/>
  <c r="M12" i="19"/>
  <c r="I12" i="19"/>
  <c r="F12" i="19"/>
  <c r="Q11" i="19"/>
  <c r="M11" i="19"/>
  <c r="I11" i="19"/>
  <c r="F11" i="19"/>
  <c r="Q10" i="19"/>
  <c r="M10" i="19"/>
  <c r="I10" i="19"/>
  <c r="F10" i="19"/>
  <c r="Q9" i="19"/>
  <c r="M9" i="19"/>
  <c r="I9" i="19"/>
  <c r="F9" i="19"/>
  <c r="Q8" i="19"/>
  <c r="M8" i="19"/>
  <c r="I8" i="19"/>
  <c r="F8" i="19"/>
  <c r="A10" i="18" l="1"/>
  <c r="A11" i="18" s="1"/>
  <c r="A12" i="18" s="1"/>
  <c r="A13" i="18" s="1"/>
  <c r="A14" i="18" s="1"/>
  <c r="A15" i="18" s="1"/>
  <c r="A16" i="18" s="1"/>
  <c r="A17" i="18" s="1"/>
  <c r="A18" i="18" s="1"/>
  <c r="A19" i="18" s="1"/>
  <c r="A20" i="18" s="1"/>
  <c r="A21" i="18" s="1"/>
  <c r="A22" i="18" s="1"/>
  <c r="A23" i="18" s="1"/>
  <c r="A24" i="18" s="1"/>
  <c r="A25" i="18" s="1"/>
  <c r="A26" i="18" s="1"/>
  <c r="A27" i="18" s="1"/>
  <c r="A28" i="18" s="1"/>
  <c r="A9" i="18"/>
  <c r="O54" i="17" l="1"/>
  <c r="O53" i="17"/>
  <c r="O52" i="17"/>
  <c r="O51" i="17"/>
  <c r="O50" i="17"/>
  <c r="O49" i="17"/>
  <c r="O48" i="17"/>
  <c r="O47" i="17"/>
  <c r="O46" i="17"/>
  <c r="O45" i="17"/>
  <c r="O44" i="17"/>
  <c r="O43" i="17"/>
  <c r="O42" i="17"/>
  <c r="O41" i="17"/>
  <c r="O40" i="17"/>
  <c r="O39" i="17"/>
  <c r="O38" i="17"/>
  <c r="O37" i="17"/>
  <c r="O36" i="17"/>
  <c r="O35" i="17"/>
  <c r="O34" i="17"/>
  <c r="O33" i="17"/>
  <c r="O32" i="17"/>
  <c r="O31" i="17"/>
  <c r="O30" i="17"/>
  <c r="O29" i="17"/>
  <c r="O28" i="17"/>
  <c r="O27" i="17"/>
  <c r="O26" i="17"/>
  <c r="R25" i="17"/>
  <c r="Q25" i="17"/>
  <c r="P25" i="17"/>
  <c r="O25" i="17"/>
  <c r="R24" i="17"/>
  <c r="Q24" i="17"/>
  <c r="P24" i="17"/>
  <c r="O24" i="17"/>
  <c r="R23" i="17"/>
  <c r="Q23" i="17"/>
  <c r="P23" i="17"/>
  <c r="O23" i="17"/>
  <c r="R22" i="17"/>
  <c r="Q22" i="17"/>
  <c r="P22" i="17"/>
  <c r="O22" i="17"/>
  <c r="R21" i="17"/>
  <c r="Q21" i="17"/>
  <c r="P21" i="17"/>
  <c r="O21" i="17"/>
  <c r="R20" i="17"/>
  <c r="Q20" i="17"/>
  <c r="P20" i="17"/>
  <c r="O20" i="17"/>
  <c r="R19" i="17"/>
  <c r="Q19" i="17"/>
  <c r="P19" i="17"/>
  <c r="O19" i="17"/>
  <c r="R18" i="17"/>
  <c r="Q18" i="17"/>
  <c r="P18" i="17"/>
  <c r="O18" i="17"/>
  <c r="R17" i="17"/>
  <c r="Q17" i="17"/>
  <c r="P17" i="17"/>
  <c r="O17" i="17"/>
  <c r="R16" i="17"/>
  <c r="Q16" i="17"/>
  <c r="P16" i="17"/>
  <c r="O16" i="17"/>
  <c r="R15" i="17"/>
  <c r="Q15" i="17"/>
  <c r="P15" i="17"/>
  <c r="O15" i="17"/>
  <c r="R14" i="17"/>
  <c r="Q14" i="17"/>
  <c r="P14" i="17"/>
  <c r="O14" i="17"/>
  <c r="R13" i="17"/>
  <c r="Q13" i="17"/>
  <c r="P13" i="17"/>
  <c r="O13" i="17"/>
  <c r="R12" i="17"/>
  <c r="Q12" i="17"/>
  <c r="P12" i="17"/>
  <c r="O12" i="17"/>
  <c r="R11" i="17"/>
  <c r="Q11" i="17"/>
  <c r="P11" i="17"/>
  <c r="O11" i="17"/>
  <c r="R10" i="17"/>
  <c r="Q10" i="17"/>
  <c r="P10" i="17"/>
  <c r="O10" i="17"/>
  <c r="R9" i="17"/>
  <c r="Q9" i="17"/>
  <c r="P9" i="17"/>
  <c r="O9" i="17"/>
  <c r="R8" i="17"/>
  <c r="Q8" i="17"/>
  <c r="P8" i="17"/>
  <c r="O8" i="17"/>
  <c r="A9" i="11" l="1"/>
  <c r="A10" i="11"/>
  <c r="A11" i="11" s="1"/>
  <c r="A12" i="11" s="1"/>
  <c r="A13" i="11" s="1"/>
  <c r="A14" i="11" s="1"/>
  <c r="A15" i="11" s="1"/>
  <c r="A16" i="11" s="1"/>
  <c r="A17" i="11" s="1"/>
  <c r="A18" i="11" s="1"/>
  <c r="A19" i="11" s="1"/>
  <c r="A20" i="11" s="1"/>
  <c r="A21" i="11" s="1"/>
  <c r="A22" i="11" s="1"/>
  <c r="A23" i="11" s="1"/>
  <c r="T16" i="15"/>
  <c r="S16" i="15"/>
  <c r="R16" i="15"/>
  <c r="Q16" i="15"/>
  <c r="P16" i="15"/>
  <c r="O16" i="15"/>
  <c r="T15" i="15"/>
  <c r="S15" i="15"/>
  <c r="R15" i="15"/>
  <c r="Q15" i="15"/>
  <c r="P15" i="15"/>
  <c r="O15" i="15"/>
  <c r="R14" i="15"/>
  <c r="Q14" i="15"/>
  <c r="P14" i="15"/>
  <c r="O14" i="15"/>
  <c r="N14" i="15"/>
  <c r="M14" i="15"/>
  <c r="S11" i="15"/>
  <c r="R11" i="15"/>
  <c r="Q11" i="15"/>
  <c r="P11" i="15"/>
  <c r="O11" i="15"/>
  <c r="N11" i="15"/>
  <c r="M11" i="15"/>
  <c r="R9" i="15"/>
  <c r="Q9" i="15"/>
  <c r="P9" i="15"/>
  <c r="O9" i="15"/>
  <c r="N9" i="15"/>
  <c r="M9" i="15"/>
  <c r="T16" i="4"/>
  <c r="S16" i="4"/>
  <c r="R16" i="4"/>
  <c r="Q16" i="4"/>
  <c r="P16" i="4"/>
  <c r="O16" i="4"/>
  <c r="T15" i="4"/>
  <c r="S15" i="4"/>
  <c r="R15" i="4"/>
  <c r="Q15" i="4"/>
  <c r="P15" i="4"/>
  <c r="O15" i="4"/>
  <c r="R14" i="4"/>
  <c r="Q14" i="4"/>
  <c r="P14" i="4"/>
  <c r="O14" i="4"/>
  <c r="N14" i="4"/>
  <c r="M14" i="4"/>
  <c r="S11" i="4"/>
  <c r="R11" i="4"/>
  <c r="Q11" i="4"/>
  <c r="P11" i="4"/>
  <c r="O11" i="4"/>
  <c r="N11" i="4"/>
  <c r="M11" i="4"/>
  <c r="R9" i="4"/>
  <c r="Q9" i="4"/>
  <c r="P9" i="4"/>
  <c r="O9" i="4"/>
  <c r="N9" i="4"/>
  <c r="M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Bùi Thị Hải Vân</author>
  </authors>
  <commentList>
    <comment ref="D3" authorId="0" shapeId="0" xr:uid="{00000000-0006-0000-0600-000001000000}">
      <text>
        <r>
          <rPr>
            <b/>
            <sz val="9"/>
            <color indexed="81"/>
            <rFont val="Tahoma"/>
            <family val="2"/>
          </rPr>
          <t>Bùi Thị Hải Vân:</t>
        </r>
        <r>
          <rPr>
            <sz val="9"/>
            <color indexed="81"/>
            <rFont val="Tahoma"/>
            <family val="2"/>
          </rPr>
          <t xml:space="preserve">
Em đề xuất bỏ cột "Đơn vị tính" đi do Đây là biểu tăng trưởng, đơn vị tính là % và đã ghi ở trên đầu biểu rồi.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Đỗ Thu Hòa</author>
  </authors>
  <commentList>
    <comment ref="A1" authorId="0" shapeId="0" xr:uid="{00000000-0006-0000-0700-000001000000}">
      <text>
        <r>
          <rPr>
            <b/>
            <sz val="9"/>
            <color indexed="81"/>
            <rFont val="Tahoma"/>
            <family val="2"/>
          </rPr>
          <t>Đỗ Thu Hòa:</t>
        </r>
        <r>
          <rPr>
            <sz val="9"/>
            <color indexed="81"/>
            <rFont val="Tahoma"/>
            <family val="2"/>
          </rPr>
          <t xml:space="preserve">
https://tradingeconomics.com/country-list/consumer-confidence?continent=g20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Lê Thu Hiền</author>
  </authors>
  <commentList>
    <comment ref="R9" authorId="0" shapeId="0" xr:uid="{00000000-0006-0000-0B00-000001000000}">
      <text>
        <r>
          <rPr>
            <b/>
            <sz val="9"/>
            <color indexed="81"/>
            <rFont val="Tahoma"/>
            <family val="2"/>
          </rPr>
          <t>Lê Thu Hiền:</t>
        </r>
        <r>
          <rPr>
            <sz val="9"/>
            <color indexed="81"/>
            <rFont val="Tahoma"/>
            <family val="2"/>
          </rPr>
          <t xml:space="preserve">
Tháng 10 không có số liệu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Đỗ Thu Hòa</author>
  </authors>
  <commentList>
    <comment ref="A1" authorId="0" shapeId="0" xr:uid="{00000000-0006-0000-0E00-000001000000}">
      <text>
        <r>
          <rPr>
            <b/>
            <sz val="9"/>
            <color indexed="81"/>
            <rFont val="Tahoma"/>
            <family val="2"/>
          </rPr>
          <t>Đỗ Thu Hòa:</t>
        </r>
        <r>
          <rPr>
            <sz val="9"/>
            <color indexed="81"/>
            <rFont val="Tahoma"/>
            <family val="2"/>
          </rPr>
          <t xml:space="preserve">
https://tradingeconomics.com/country-list/interest-rate</t>
        </r>
      </text>
    </comment>
    <comment ref="C23" authorId="0" shapeId="0" xr:uid="{00000000-0006-0000-0E00-000002000000}">
      <text>
        <r>
          <rPr>
            <b/>
            <sz val="9"/>
            <color indexed="81"/>
            <rFont val="Tahoma"/>
            <family val="2"/>
          </rPr>
          <t>Đỗ Thu Hòa:</t>
        </r>
        <r>
          <rPr>
            <sz val="9"/>
            <color indexed="81"/>
            <rFont val="Tahoma"/>
            <family val="2"/>
          </rPr>
          <t xml:space="preserve">
https://eservices.mas.gov.sg/statistics/dir/DomesticInterestRates.aspx
chọn Sora, lấy ngày đầu tháng ở mục sora publication date</t>
        </r>
      </text>
    </comment>
  </commentList>
</comments>
</file>

<file path=xl/sharedStrings.xml><?xml version="1.0" encoding="utf-8"?>
<sst xmlns="http://schemas.openxmlformats.org/spreadsheetml/2006/main" count="815" uniqueCount="169">
  <si>
    <t xml:space="preserve">BIỂU 1A. TỐC ĐỘ TĂNG TRƯỞNG GDP THEO QUÝ NĂM 2024 VÀ 2025 CỦA MỘT SỐ QUỐC GIA </t>
  </si>
  <si>
    <t xml:space="preserve">  Đơn vị tính: %</t>
  </si>
  <si>
    <t>STT</t>
  </si>
  <si>
    <t>Mã quốc gia</t>
  </si>
  <si>
    <t>Tên quốc gia</t>
  </si>
  <si>
    <t>Năm 2024</t>
  </si>
  <si>
    <t>Năm 2025</t>
  </si>
  <si>
    <t>Năm 2026</t>
  </si>
  <si>
    <t>Giải thích</t>
  </si>
  <si>
    <t>QI</t>
  </si>
  <si>
    <t>QII</t>
  </si>
  <si>
    <t>QIII</t>
  </si>
  <si>
    <t>QIV</t>
  </si>
  <si>
    <t>Dự báo QIV</t>
  </si>
  <si>
    <t>Dự báo QI</t>
  </si>
  <si>
    <t>Dự báo QII</t>
  </si>
  <si>
    <t>Dự báo QIII</t>
  </si>
  <si>
    <t>A</t>
  </si>
  <si>
    <t>B</t>
  </si>
  <si>
    <t>C</t>
  </si>
  <si>
    <t>CA</t>
  </si>
  <si>
    <t>Ca-na-đa</t>
  </si>
  <si>
    <t>US</t>
  </si>
  <si>
    <t>Mỹ</t>
  </si>
  <si>
    <t>GB</t>
  </si>
  <si>
    <t>Anh</t>
  </si>
  <si>
    <t>DE</t>
  </si>
  <si>
    <t>Đức</t>
  </si>
  <si>
    <t>FR</t>
  </si>
  <si>
    <t>Pháp</t>
  </si>
  <si>
    <t>IT</t>
  </si>
  <si>
    <t>I-ta-li-a</t>
  </si>
  <si>
    <t>ES</t>
  </si>
  <si>
    <t>Tây Ban Nha</t>
  </si>
  <si>
    <t>CN</t>
  </si>
  <si>
    <t>Trung Quốc</t>
  </si>
  <si>
    <t>IN</t>
  </si>
  <si>
    <t>Ấn Độ</t>
  </si>
  <si>
    <t>JP</t>
  </si>
  <si>
    <t>Nhật Bản</t>
  </si>
  <si>
    <t>KR</t>
  </si>
  <si>
    <t>Hàn Quốc</t>
  </si>
  <si>
    <t>AU</t>
  </si>
  <si>
    <t>Ô-xtrây-li-a</t>
  </si>
  <si>
    <t>ID</t>
  </si>
  <si>
    <t>In-đô-nê-xi-a</t>
  </si>
  <si>
    <t>TH</t>
  </si>
  <si>
    <t>Thái Lan</t>
  </si>
  <si>
    <t>MY</t>
  </si>
  <si>
    <t>Ma-lai-xi-a</t>
  </si>
  <si>
    <t>SG</t>
  </si>
  <si>
    <t>BN</t>
  </si>
  <si>
    <t>Bru-nây</t>
  </si>
  <si>
    <t>(a)</t>
  </si>
  <si>
    <t>PH</t>
  </si>
  <si>
    <t>Phi-lip-pin</t>
  </si>
  <si>
    <t xml:space="preserve">BIỂU 1B. SO SÁNH DỰ BÁO TĂNG TRƯỞNG GDP CÁC QUÝ NĂM 2025 VỚI CÙNG KỲ NĂM TRƯỚC CỦA MỘT SỐ QUỐC GIA </t>
  </si>
  <si>
    <t xml:space="preserve">Mã quốc gia 
</t>
  </si>
  <si>
    <t>Chênh lệch QI/2025 với QI/2024</t>
  </si>
  <si>
    <t>Chênh lệch QII/2025 với QII/2024</t>
  </si>
  <si>
    <t>Chênh lệch QIII/2025 với QIII/2024</t>
  </si>
  <si>
    <t>Chênh lệch QIV/2025 với QIV/2024</t>
  </si>
  <si>
    <t xml:space="preserve"> Đơn vị tính: %</t>
  </si>
  <si>
    <t xml:space="preserve">Mã quốc gia </t>
  </si>
  <si>
    <t>Tháng</t>
  </si>
  <si>
    <t>Số liệu tháng 10 bị khuyết</t>
  </si>
  <si>
    <t>KH</t>
  </si>
  <si>
    <t>LA</t>
  </si>
  <si>
    <t>Lào</t>
  </si>
  <si>
    <t>VN</t>
  </si>
  <si>
    <t>Việt Nam</t>
  </si>
  <si>
    <t>Đơn vị tính</t>
  </si>
  <si>
    <t>D</t>
  </si>
  <si>
    <t xml:space="preserve">Ca-na-da </t>
  </si>
  <si>
    <t>Triệu đô Canada</t>
  </si>
  <si>
    <t>Hoa Kỳ</t>
  </si>
  <si>
    <t>Triệu USD</t>
  </si>
  <si>
    <t>VQ Anh</t>
  </si>
  <si>
    <t>Triệu Bảng Anh</t>
  </si>
  <si>
    <t>Triệu Euro</t>
  </si>
  <si>
    <t xml:space="preserve">Pháp </t>
  </si>
  <si>
    <t>Trăm triệu USD</t>
  </si>
  <si>
    <t xml:space="preserve">Ấn Độ </t>
  </si>
  <si>
    <t>Tỷ Yên</t>
  </si>
  <si>
    <t xml:space="preserve">Hàn Quốc </t>
  </si>
  <si>
    <t>Triệu đô Úc</t>
  </si>
  <si>
    <t xml:space="preserve">In-đô-nê-xi-a </t>
  </si>
  <si>
    <t xml:space="preserve">Thái Lan </t>
  </si>
  <si>
    <t xml:space="preserve">Ma-lai-xi-a </t>
  </si>
  <si>
    <t>Triệu ringgit</t>
  </si>
  <si>
    <t>Triệu đô Sing</t>
  </si>
  <si>
    <t>BIỂU 3C. CÁN CÂN THƯƠNG MẠI CỦA MỘT SỐ QUỐC GIA CÁC THÁNG NĂM 2024 VÀ 2025</t>
  </si>
  <si>
    <t>BIỂU 4. TĂNG TRƯỞNG GIÁ TRỊ XUẤT NHẬP KHẨU CỦA MỘT SỐ QUỐC GIA CÁC THÁNG NĂM 2024 VÀ 2025</t>
  </si>
  <si>
    <t>XK</t>
  </si>
  <si>
    <t>NK</t>
  </si>
  <si>
    <t xml:space="preserve">  Đơn vị tính: Điểm</t>
  </si>
  <si>
    <t>BIỂU 6A. CHỈ SỐ NHÀ QUẢN TRỊ MUA HÀNG TỔNG HỢP CỦA MỘT SỐ QUỐC GIA CÁC THÁNG NĂM 2024 VÀ 2025</t>
  </si>
  <si>
    <t>Đơn vị tính: Điểm</t>
  </si>
  <si>
    <t xml:space="preserve">Tên quốc gia </t>
  </si>
  <si>
    <t>BIỂU 6B. CHỈ SỐ NHÀ QUẢN TRỊ MUA HÀNG CHẾ BIẾN CHẾ TẠO CỦA MỘT SỐ QUỐC GIA CÁC THÁNG NĂM 2024 VÀ 2025</t>
  </si>
  <si>
    <t>MM</t>
  </si>
  <si>
    <t>Mi-an-ma</t>
  </si>
  <si>
    <t>Phi-li-pin</t>
  </si>
  <si>
    <t>BIỂU 6C. CHỈ SỐ NHÀ QUẢN TRỊ MUA HÀNG DỊCH VỤ CỦA MỘT SỐ QUỐC GIA CÁC THÁNG NĂM 2024 VÀ 2025</t>
  </si>
  <si>
    <t xml:space="preserve">Ô-xtrây-li-a </t>
  </si>
  <si>
    <r>
      <t>BIỂU 8. ĐIỀU CHỈNH  DỰ BÁO TĂNG TRƯỞNG GDP  CỦA MỘT SỐ QUỐC GIA CÁC THÁNG NĂM 2024 VÀ 2025</t>
    </r>
    <r>
      <rPr>
        <b/>
        <vertAlign val="superscript"/>
        <sz val="13"/>
        <rFont val="Times New Roman"/>
        <family val="1"/>
      </rPr>
      <t>(a)</t>
    </r>
  </si>
  <si>
    <t>Mã quốc gia 
(THEO DANH MỤC NƯỚC)</t>
  </si>
  <si>
    <t>Điều chỉnh năm 2024</t>
  </si>
  <si>
    <t>Điều chỉnh năm 2025</t>
  </si>
  <si>
    <t>Thời điểm (tháng)</t>
  </si>
  <si>
    <t xml:space="preserve">Ca-na-đa </t>
  </si>
  <si>
    <t>-0,1</t>
  </si>
  <si>
    <t>Không có báo cáo các tháng 1, 5, 8, 10 và 11/2025</t>
  </si>
  <si>
    <t xml:space="preserve"> Nguồn số liệu: Scotiabank, truy cập ngày 26/12/2025</t>
  </si>
  <si>
    <r>
      <t xml:space="preserve">BIỂU 9. ĐIỀU CHỈNH  DỰ BÁO LẠM PHÁT  CỦA MỘT SỐ QUỐC GIA CÁC THÁNG NĂM 2024 VÀ 2025 </t>
    </r>
    <r>
      <rPr>
        <b/>
        <vertAlign val="superscript"/>
        <sz val="13"/>
        <rFont val="Times New Roman"/>
        <family val="1"/>
      </rPr>
      <t>(a)</t>
    </r>
  </si>
  <si>
    <t>2,4</t>
  </si>
  <si>
    <t>Nguồn số liệu: Scotiabank, truy cập ngày 26/12/2025</t>
  </si>
  <si>
    <t>Tháng 3 so với tháng 1</t>
  </si>
  <si>
    <t>Tháng 6 so với tháng 3</t>
  </si>
  <si>
    <t>Tháng 9 so với tháng 6</t>
  </si>
  <si>
    <t>Tháng 12 so với tháng 9</t>
  </si>
  <si>
    <t>1</t>
  </si>
  <si>
    <t>3</t>
  </si>
  <si>
    <t>6</t>
  </si>
  <si>
    <t>9</t>
  </si>
  <si>
    <t>12</t>
  </si>
  <si>
    <t>(c)</t>
  </si>
  <si>
    <t>Lãi suất chung khu vực châu Âu (EU)</t>
  </si>
  <si>
    <t>(b)</t>
  </si>
  <si>
    <t>Số liệu ngày đầu mỗi tháng</t>
  </si>
  <si>
    <t>Số liệu tháng 11/2025</t>
  </si>
  <si>
    <t>BIỂU 2. TỶ LỆ LẠM PHÁT CỦA MỘT SỐ QUỐC GIA CÁC THÁNG NĂM 2024 VÀ 2025</t>
  </si>
  <si>
    <t xml:space="preserve"> </t>
  </si>
  <si>
    <t>(a) Số liệu 2024 theo Quý</t>
  </si>
  <si>
    <t>BIỂU 3A. GIÁ TRỊ XUẤT KHẨU CỦA MỘT SỐ QUỐC GIA CÁC THÁNG NĂM 2024 VÀ 2025</t>
  </si>
  <si>
    <t>BIỂU 3B. GIÁ TRỊ NHẬP KHẨU CỦA MỘT SỐ QUỐC GIA CÁC THÁNG NĂM 2024 VÀ 2025</t>
  </si>
  <si>
    <t>BIỂU 5. CHỈ SỐ NIỀM TIN NGƯỜI TIÊU DÙNG CỦA MỘT SỐ QUỐC GIA CÁC THÁNG NĂM 2024 VÀ 2025</t>
  </si>
  <si>
    <t>Nguồn số liệu: Trading economics, truy cập ngày 24/12/2025</t>
  </si>
  <si>
    <t>BIỂU 7. TỶ LỆ THẤT NGHIỆP CỦA MỘT SỐ QUỐC GIA CÁC THÁNG NĂM 2024 VÀ 2025</t>
  </si>
  <si>
    <t>BIỂU 10. TỶ LỆ LÃI SUẤT CỦA MỘT SỐ QUỐC GIA CÁC THÁNG NĂM 2024 VÀ 2025</t>
  </si>
  <si>
    <t>Dự báo QIV/ 2025</t>
  </si>
  <si>
    <t>QIV/ 2024</t>
  </si>
  <si>
    <t xml:space="preserve"> QIII/ 2025</t>
  </si>
  <si>
    <t>QIII/ 2024</t>
  </si>
  <si>
    <t>QII/ 2025</t>
  </si>
  <si>
    <t>QII/ 2024</t>
  </si>
  <si>
    <t>QI/ 2025</t>
  </si>
  <si>
    <t>QI/ 2024</t>
  </si>
  <si>
    <r>
      <t>Đức</t>
    </r>
    <r>
      <rPr>
        <vertAlign val="superscript"/>
        <sz val="13"/>
        <rFont val="Times New Roman"/>
        <family val="1"/>
      </rPr>
      <t>(a)</t>
    </r>
  </si>
  <si>
    <r>
      <t>Pháp</t>
    </r>
    <r>
      <rPr>
        <vertAlign val="superscript"/>
        <sz val="13"/>
        <rFont val="Times New Roman"/>
        <family val="1"/>
      </rPr>
      <t>(a)</t>
    </r>
  </si>
  <si>
    <r>
      <t>I-ta-li-a</t>
    </r>
    <r>
      <rPr>
        <vertAlign val="superscript"/>
        <sz val="13"/>
        <rFont val="Times New Roman"/>
        <family val="1"/>
      </rPr>
      <t>(a)</t>
    </r>
  </si>
  <si>
    <r>
      <t>Tây Ban Nha</t>
    </r>
    <r>
      <rPr>
        <vertAlign val="superscript"/>
        <sz val="13"/>
        <rFont val="Times New Roman"/>
        <family val="1"/>
      </rPr>
      <t>(a)</t>
    </r>
  </si>
  <si>
    <r>
      <t xml:space="preserve">Pháp </t>
    </r>
    <r>
      <rPr>
        <vertAlign val="superscript"/>
        <sz val="13"/>
        <rFont val="Times New Roman"/>
        <family val="1"/>
      </rPr>
      <t>(a)</t>
    </r>
  </si>
  <si>
    <r>
      <t>Tây Ban Nha</t>
    </r>
    <r>
      <rPr>
        <vertAlign val="superscript"/>
        <sz val="13"/>
        <rFont val="Times New Roman"/>
        <family val="1"/>
      </rPr>
      <t xml:space="preserve"> (a)</t>
    </r>
  </si>
  <si>
    <r>
      <t>In-đô-nê-xi-a</t>
    </r>
    <r>
      <rPr>
        <vertAlign val="superscript"/>
        <sz val="13"/>
        <rFont val="Times New Roman"/>
        <family val="1"/>
      </rPr>
      <t xml:space="preserve"> (a)</t>
    </r>
  </si>
  <si>
    <r>
      <t xml:space="preserve">Thái Lan </t>
    </r>
    <r>
      <rPr>
        <vertAlign val="superscript"/>
        <sz val="13"/>
        <rFont val="Times New Roman"/>
        <family val="1"/>
      </rPr>
      <t>(a)</t>
    </r>
  </si>
  <si>
    <r>
      <rPr>
        <vertAlign val="superscript"/>
        <sz val="13"/>
        <rFont val="Times New Roman"/>
        <family val="1"/>
      </rPr>
      <t>(a)</t>
    </r>
    <r>
      <rPr>
        <sz val="13"/>
        <rFont val="Times New Roman"/>
        <family val="1"/>
      </rPr>
      <t xml:space="preserve"> Số liệu theo quý</t>
    </r>
  </si>
  <si>
    <r>
      <t>Ô-xtrây-li-a</t>
    </r>
    <r>
      <rPr>
        <vertAlign val="superscript"/>
        <sz val="13"/>
        <rFont val="Times New Roman"/>
        <family val="1"/>
      </rPr>
      <t xml:space="preserve"> (a)</t>
    </r>
  </si>
  <si>
    <t>Xin-ga-po</t>
  </si>
  <si>
    <r>
      <t xml:space="preserve">Xin-ga-po </t>
    </r>
    <r>
      <rPr>
        <vertAlign val="superscript"/>
        <sz val="13"/>
        <rFont val="Times New Roman"/>
        <family val="1"/>
      </rPr>
      <t>(a)</t>
    </r>
  </si>
  <si>
    <r>
      <t>Xin-ga-po</t>
    </r>
    <r>
      <rPr>
        <vertAlign val="superscript"/>
        <sz val="13"/>
        <rFont val="Times New Roman"/>
        <family val="1"/>
      </rPr>
      <t>(b)</t>
    </r>
  </si>
  <si>
    <t>Ấn-Độ</t>
  </si>
  <si>
    <t>Xinh-ga-po</t>
  </si>
  <si>
    <t>Căm-pu-chia</t>
  </si>
  <si>
    <r>
      <rPr>
        <vertAlign val="superscript"/>
        <sz val="13"/>
        <rFont val="Times New Roman"/>
        <family val="1"/>
      </rPr>
      <t>(a)</t>
    </r>
    <r>
      <rPr>
        <sz val="13"/>
        <rFont val="Times New Roman"/>
        <family val="1"/>
      </rPr>
      <t xml:space="preserve"> Số chính thức Quý IV/2025</t>
    </r>
  </si>
  <si>
    <r>
      <t xml:space="preserve">Nguồn số liệu: Trading economics, truy cập ngày </t>
    </r>
    <r>
      <rPr>
        <i/>
        <sz val="13"/>
        <color rgb="FFFF0000"/>
        <rFont val="Times New Roman"/>
        <family val="1"/>
      </rPr>
      <t>05/01/2026</t>
    </r>
  </si>
  <si>
    <t>Nguồn số liệu: Trading economics, truy cập ngày 05/01/2026</t>
  </si>
  <si>
    <t>Nguồn số liệu: Trading economics, truy cập ngày 05/01/2025</t>
  </si>
  <si>
    <t>Nguồn số liệu: Trading economics, Cơ quan Tiền tệ Xin-ga-po, truy cập ngày 05/01/2026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</si>
</sst>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Red]0"/>
  </numFmts>
  <fonts count="32" x14ac:knownFonts="1">
    <font>
      <sz val="11"/>
      <color theme="1"/>
      <name val="Calibri"/>
      <family val="2"/>
      <scheme val="minor"/>
    </font>
    <font>
      <sz val="10"/>
      <name val="Arial"/>
      <family val="2"/>
    </font>
    <font>
      <sz val="13"/>
      <name val="Times New Roman"/>
      <family val="1"/>
    </font>
    <font>
      <sz val="13"/>
      <color indexed="8"/>
      <name val="Times New Roman"/>
      <family val="1"/>
    </font>
    <font>
      <b/>
      <sz val="9"/>
      <color indexed="81"/>
      <name val="Tahoma"/>
      <family val="2"/>
    </font>
    <font>
      <sz val="9"/>
      <color indexed="81"/>
      <name val="Tahoma"/>
      <family val="2"/>
    </font>
    <font>
      <u/>
      <sz val="11"/>
      <color indexed="12"/>
      <name val="Calibri"/>
      <family val="2"/>
    </font>
    <font>
      <b/>
      <sz val="13"/>
      <name val="Times New Roman"/>
      <family val="1"/>
    </font>
    <font>
      <b/>
      <vertAlign val="superscript"/>
      <sz val="13"/>
      <name val="Times New Roman"/>
      <family val="1"/>
    </font>
    <font>
      <i/>
      <sz val="13"/>
      <name val="Times New Roman"/>
      <family val="1"/>
    </font>
    <font>
      <b/>
      <sz val="13"/>
      <color indexed="8"/>
      <name val="Times New Roman"/>
      <family val="1"/>
    </font>
    <font>
      <sz val="12"/>
      <name val="Times New Roman"/>
      <family val="1"/>
    </font>
    <font>
      <i/>
      <sz val="12"/>
      <name val="Times New Roman"/>
      <family val="1"/>
    </font>
    <font>
      <sz val="11"/>
      <color theme="1"/>
      <name val="Arial"/>
      <family val="2"/>
    </font>
    <font>
      <u/>
      <sz val="11"/>
      <color theme="10"/>
      <name val="Calibri"/>
      <family val="2"/>
    </font>
    <font>
      <sz val="13"/>
      <color theme="1"/>
      <name val="Times New Roman"/>
      <family val="1"/>
    </font>
    <font>
      <b/>
      <sz val="13"/>
      <color theme="1"/>
      <name val="Times New Roman"/>
      <family val="1"/>
    </font>
    <font>
      <i/>
      <sz val="13"/>
      <color theme="1"/>
      <name val="Times New Roman"/>
      <family val="1"/>
    </font>
    <font>
      <sz val="12"/>
      <color theme="1"/>
      <name val="Times New Roman"/>
      <family val="1"/>
    </font>
    <font>
      <b/>
      <sz val="12"/>
      <color theme="1"/>
      <name val="Times New Roman"/>
      <family val="1"/>
    </font>
    <font>
      <i/>
      <sz val="12"/>
      <color theme="1"/>
      <name val="Times New Roman"/>
      <family val="1"/>
    </font>
    <font>
      <i/>
      <u/>
      <sz val="13"/>
      <color theme="1"/>
      <name val="Times New Roman"/>
      <family val="1"/>
    </font>
    <font>
      <sz val="11"/>
      <color theme="1"/>
      <name val="Times New Roman"/>
      <family val="1"/>
    </font>
    <font>
      <i/>
      <sz val="11"/>
      <color theme="1"/>
      <name val="Times New Roman"/>
      <family val="1"/>
    </font>
    <font>
      <sz val="10"/>
      <color theme="1"/>
      <name val="Arial"/>
      <family val="2"/>
    </font>
    <font>
      <u/>
      <sz val="12"/>
      <color theme="1"/>
      <name val="Times New Roman"/>
      <family val="1"/>
    </font>
    <font>
      <u/>
      <sz val="13"/>
      <color theme="1"/>
      <name val="Times New Roman"/>
      <family val="1"/>
    </font>
    <font>
      <vertAlign val="superscript"/>
      <sz val="13"/>
      <name val="Times New Roman"/>
      <family val="1"/>
    </font>
    <font>
      <sz val="11"/>
      <name val="Calibri"/>
      <family val="2"/>
      <scheme val="minor"/>
    </font>
    <font>
      <sz val="11"/>
      <name val="Times New Roman"/>
      <family val="1"/>
    </font>
    <font>
      <i/>
      <sz val="13"/>
      <color rgb="FFFF0000"/>
      <name val="Times New Roman"/>
      <family val="1"/>
    </font>
    <font>
      <b/>
      <sz val="12"/>
      <name val="Times New Roman"/>
      <family val="1"/>
    </font>
  </fonts>
  <fills count="7">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00"/>
        <bgColor indexed="64"/>
      </patternFill>
    </fill>
  </fills>
  <borders count="35">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hair">
        <color indexed="64"/>
      </top>
      <bottom/>
      <diagonal/>
    </border>
    <border>
      <left/>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bottom/>
      <diagonal/>
    </border>
    <border>
      <left/>
      <right/>
      <top/>
      <bottom style="hair">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hair">
        <color indexed="64"/>
      </top>
      <bottom/>
      <diagonal/>
    </border>
    <border>
      <left/>
      <right/>
      <top style="thin">
        <color indexed="64"/>
      </top>
      <bottom/>
      <diagonal/>
    </border>
    <border>
      <left/>
      <right style="thin">
        <color indexed="64"/>
      </right>
      <top/>
      <bottom/>
      <diagonal/>
    </border>
  </borders>
  <cellStyleXfs count="8">
    <xf numFmtId="0" fontId="0" fillId="0" borderId="0"/>
    <xf numFmtId="0" fontId="6"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 fillId="0" borderId="0"/>
    <xf numFmtId="0" fontId="1" fillId="0" borderId="0"/>
    <xf numFmtId="0" fontId="1" fillId="0" borderId="0"/>
    <xf numFmtId="0" fontId="13" fillId="0" borderId="0"/>
    <xf numFmtId="0" fontId="1" fillId="0" borderId="0"/>
  </cellStyleXfs>
  <cellXfs count="586">
    <xf numFmtId="0" fontId="0" fillId="0" borderId="0" xfId="0"/>
    <xf numFmtId="0" fontId="15" fillId="0" borderId="0" xfId="3" applyFont="1"/>
    <xf numFmtId="0" fontId="15" fillId="0" borderId="0" xfId="3" applyFont="1" applyAlignment="1">
      <alignment horizontal="center"/>
    </xf>
    <xf numFmtId="0" fontId="16" fillId="0" borderId="0" xfId="3" applyFont="1"/>
    <xf numFmtId="0" fontId="18" fillId="2" borderId="3" xfId="3" applyFont="1" applyFill="1" applyBorder="1" applyAlignment="1">
      <alignment horizontal="center" vertical="center" wrapText="1"/>
    </xf>
    <xf numFmtId="0" fontId="18" fillId="2" borderId="1" xfId="3" applyFont="1" applyFill="1" applyBorder="1" applyAlignment="1">
      <alignment horizontal="center" vertical="center" wrapText="1"/>
    </xf>
    <xf numFmtId="0" fontId="19" fillId="0" borderId="0" xfId="3" applyFont="1"/>
    <xf numFmtId="165" fontId="2" fillId="0" borderId="5" xfId="0" applyNumberFormat="1" applyFont="1" applyBorder="1" applyAlignment="1">
      <alignment horizontal="right" vertical="center"/>
    </xf>
    <xf numFmtId="165" fontId="15" fillId="0" borderId="4" xfId="0" applyNumberFormat="1" applyFont="1" applyBorder="1" applyAlignment="1">
      <alignment horizontal="left" vertical="center"/>
    </xf>
    <xf numFmtId="165" fontId="2" fillId="0" borderId="8" xfId="0" applyNumberFormat="1" applyFont="1" applyBorder="1" applyAlignment="1">
      <alignment horizontal="right" vertical="center"/>
    </xf>
    <xf numFmtId="165" fontId="15" fillId="0" borderId="7" xfId="0" applyNumberFormat="1" applyFont="1" applyBorder="1" applyAlignment="1">
      <alignment horizontal="right" vertical="center"/>
    </xf>
    <xf numFmtId="164" fontId="15" fillId="0" borderId="10" xfId="3" applyNumberFormat="1" applyFont="1" applyBorder="1" applyAlignment="1">
      <alignment horizontal="center"/>
    </xf>
    <xf numFmtId="165" fontId="2" fillId="0" borderId="11" xfId="0" applyNumberFormat="1" applyFont="1" applyBorder="1" applyAlignment="1">
      <alignment horizontal="right" vertical="center"/>
    </xf>
    <xf numFmtId="165" fontId="15" fillId="0" borderId="10" xfId="0" applyNumberFormat="1" applyFont="1" applyBorder="1" applyAlignment="1">
      <alignment horizontal="right" vertical="center"/>
    </xf>
    <xf numFmtId="165" fontId="2" fillId="0" borderId="14" xfId="0" applyNumberFormat="1" applyFont="1" applyBorder="1" applyAlignment="1">
      <alignment horizontal="right" vertical="center"/>
    </xf>
    <xf numFmtId="165" fontId="15" fillId="0" borderId="13" xfId="0" applyNumberFormat="1" applyFont="1" applyBorder="1" applyAlignment="1">
      <alignment horizontal="right" vertical="center"/>
    </xf>
    <xf numFmtId="0" fontId="15" fillId="0" borderId="0" xfId="0" applyFont="1"/>
    <xf numFmtId="0" fontId="16" fillId="0" borderId="0" xfId="3" applyFont="1" applyAlignment="1">
      <alignment horizontal="center" wrapText="1"/>
    </xf>
    <xf numFmtId="0" fontId="16" fillId="0" borderId="3" xfId="3" applyFont="1" applyBorder="1" applyAlignment="1">
      <alignment horizontal="center" vertical="center" wrapText="1"/>
    </xf>
    <xf numFmtId="0" fontId="18" fillId="0" borderId="0" xfId="0" applyFont="1"/>
    <xf numFmtId="164" fontId="15" fillId="0" borderId="12" xfId="0" applyNumberFormat="1" applyFont="1" applyBorder="1" applyAlignment="1">
      <alignment horizontal="left" wrapText="1"/>
    </xf>
    <xf numFmtId="164" fontId="15" fillId="0" borderId="9" xfId="0" applyNumberFormat="1" applyFont="1" applyBorder="1" applyAlignment="1">
      <alignment horizontal="right" wrapText="1"/>
    </xf>
    <xf numFmtId="164" fontId="15" fillId="0" borderId="12" xfId="0" applyNumberFormat="1" applyFont="1" applyBorder="1" applyAlignment="1">
      <alignment horizontal="right" wrapText="1"/>
    </xf>
    <xf numFmtId="164" fontId="15" fillId="0" borderId="15" xfId="0" applyNumberFormat="1" applyFont="1" applyBorder="1" applyAlignment="1">
      <alignment horizontal="right" wrapText="1"/>
    </xf>
    <xf numFmtId="164" fontId="15" fillId="0" borderId="20" xfId="0" applyNumberFormat="1" applyFont="1" applyBorder="1" applyAlignment="1">
      <alignment horizontal="right" wrapText="1"/>
    </xf>
    <xf numFmtId="164" fontId="15" fillId="0" borderId="0" xfId="0" applyNumberFormat="1" applyFont="1" applyAlignment="1">
      <alignment horizontal="right" wrapText="1"/>
    </xf>
    <xf numFmtId="0" fontId="17" fillId="0" borderId="0" xfId="0" applyFont="1"/>
    <xf numFmtId="0" fontId="17" fillId="0" borderId="0" xfId="3" applyFont="1"/>
    <xf numFmtId="0" fontId="17" fillId="0" borderId="0" xfId="3" applyFont="1" applyAlignment="1">
      <alignment horizontal="left"/>
    </xf>
    <xf numFmtId="0" fontId="18" fillId="5" borderId="2" xfId="3" applyFont="1" applyFill="1" applyBorder="1" applyAlignment="1">
      <alignment horizontal="center" vertical="center" wrapText="1"/>
    </xf>
    <xf numFmtId="0" fontId="18" fillId="5" borderId="3" xfId="3" applyFont="1" applyFill="1" applyBorder="1" applyAlignment="1">
      <alignment horizontal="center" vertical="center" wrapText="1"/>
    </xf>
    <xf numFmtId="164" fontId="15" fillId="0" borderId="10" xfId="3" applyNumberFormat="1" applyFont="1" applyBorder="1" applyAlignment="1">
      <alignment horizontal="right"/>
    </xf>
    <xf numFmtId="164" fontId="2" fillId="0" borderId="10" xfId="3" applyNumberFormat="1" applyFont="1" applyBorder="1" applyAlignment="1">
      <alignment horizontal="right"/>
    </xf>
    <xf numFmtId="164" fontId="2" fillId="0" borderId="11" xfId="3" applyNumberFormat="1" applyFont="1" applyBorder="1" applyAlignment="1">
      <alignment horizontal="right"/>
    </xf>
    <xf numFmtId="164" fontId="15" fillId="0" borderId="13" xfId="3" applyNumberFormat="1" applyFont="1" applyBorder="1" applyAlignment="1">
      <alignment horizontal="right"/>
    </xf>
    <xf numFmtId="0" fontId="16" fillId="0" borderId="3" xfId="4" applyFont="1" applyBorder="1" applyAlignment="1">
      <alignment horizontal="center" vertical="center" wrapText="1"/>
    </xf>
    <xf numFmtId="0" fontId="18" fillId="2" borderId="4" xfId="4" applyFont="1" applyFill="1" applyBorder="1" applyAlignment="1">
      <alignment horizontal="center" vertical="center" wrapText="1"/>
    </xf>
    <xf numFmtId="0" fontId="18" fillId="2" borderId="6" xfId="4" applyFont="1" applyFill="1" applyBorder="1" applyAlignment="1">
      <alignment horizontal="center" vertical="center" wrapText="1"/>
    </xf>
    <xf numFmtId="1" fontId="15" fillId="0" borderId="10" xfId="4" applyNumberFormat="1" applyFont="1" applyBorder="1" applyAlignment="1">
      <alignment horizontal="right"/>
    </xf>
    <xf numFmtId="166" fontId="15" fillId="0" borderId="10" xfId="4" applyNumberFormat="1" applyFont="1" applyBorder="1" applyAlignment="1" applyProtection="1">
      <alignment horizontal="right"/>
      <protection locked="0"/>
    </xf>
    <xf numFmtId="1" fontId="15" fillId="0" borderId="12" xfId="4" applyNumberFormat="1" applyFont="1" applyBorder="1" applyAlignment="1">
      <alignment horizontal="right"/>
    </xf>
    <xf numFmtId="0" fontId="15" fillId="0" borderId="10" xfId="4" applyFont="1" applyBorder="1" applyAlignment="1">
      <alignment wrapText="1"/>
    </xf>
    <xf numFmtId="1" fontId="18" fillId="0" borderId="10" xfId="4" applyNumberFormat="1" applyFont="1" applyBorder="1" applyAlignment="1">
      <alignment horizontal="right"/>
    </xf>
    <xf numFmtId="166" fontId="18" fillId="0" borderId="10" xfId="4" applyNumberFormat="1" applyFont="1" applyBorder="1" applyAlignment="1" applyProtection="1">
      <alignment horizontal="right"/>
      <protection locked="0"/>
    </xf>
    <xf numFmtId="1" fontId="15" fillId="0" borderId="13" xfId="4" applyNumberFormat="1" applyFont="1" applyBorder="1" applyAlignment="1">
      <alignment horizontal="right"/>
    </xf>
    <xf numFmtId="166" fontId="15" fillId="0" borderId="13" xfId="4" applyNumberFormat="1" applyFont="1" applyBorder="1" applyAlignment="1" applyProtection="1">
      <alignment horizontal="right"/>
      <protection locked="0"/>
    </xf>
    <xf numFmtId="1" fontId="15" fillId="0" borderId="15" xfId="4" applyNumberFormat="1" applyFont="1" applyBorder="1" applyAlignment="1">
      <alignment horizontal="right"/>
    </xf>
    <xf numFmtId="0" fontId="15" fillId="0" borderId="13" xfId="4" applyFont="1" applyBorder="1" applyAlignment="1">
      <alignment wrapText="1"/>
    </xf>
    <xf numFmtId="0" fontId="15" fillId="0" borderId="0" xfId="4" applyFont="1"/>
    <xf numFmtId="0" fontId="16" fillId="0" borderId="0" xfId="4" applyFont="1" applyAlignment="1">
      <alignment horizontal="center"/>
    </xf>
    <xf numFmtId="0" fontId="15" fillId="0" borderId="0" xfId="4" applyFont="1" applyAlignment="1">
      <alignment horizontal="center"/>
    </xf>
    <xf numFmtId="0" fontId="15" fillId="0" borderId="21" xfId="4" applyFont="1" applyBorder="1" applyAlignment="1">
      <alignment horizontal="right"/>
    </xf>
    <xf numFmtId="2" fontId="17" fillId="0" borderId="0" xfId="4" applyNumberFormat="1" applyFont="1" applyAlignment="1">
      <alignment horizontal="right"/>
    </xf>
    <xf numFmtId="0" fontId="16" fillId="0" borderId="0" xfId="4" applyFont="1"/>
    <xf numFmtId="0" fontId="18" fillId="0" borderId="7" xfId="4" applyFont="1" applyBorder="1" applyAlignment="1">
      <alignment horizontal="center" vertical="center" wrapText="1"/>
    </xf>
    <xf numFmtId="0" fontId="18" fillId="0" borderId="0" xfId="4" applyFont="1"/>
    <xf numFmtId="1" fontId="15" fillId="0" borderId="10" xfId="4" applyNumberFormat="1" applyFont="1" applyBorder="1" applyAlignment="1" applyProtection="1">
      <alignment horizontal="right"/>
      <protection locked="0"/>
    </xf>
    <xf numFmtId="1" fontId="15" fillId="0" borderId="25" xfId="4" applyNumberFormat="1" applyFont="1" applyBorder="1" applyAlignment="1">
      <alignment horizontal="right"/>
    </xf>
    <xf numFmtId="166" fontId="15" fillId="0" borderId="8" xfId="4" applyNumberFormat="1" applyFont="1" applyBorder="1" applyAlignment="1" applyProtection="1">
      <alignment horizontal="right"/>
      <protection locked="0"/>
    </xf>
    <xf numFmtId="1" fontId="15" fillId="0" borderId="9" xfId="4" applyNumberFormat="1" applyFont="1" applyBorder="1" applyAlignment="1">
      <alignment horizontal="right"/>
    </xf>
    <xf numFmtId="0" fontId="15" fillId="0" borderId="9" xfId="4" applyFont="1" applyBorder="1" applyAlignment="1">
      <alignment wrapText="1"/>
    </xf>
    <xf numFmtId="1" fontId="15" fillId="0" borderId="22" xfId="4" applyNumberFormat="1" applyFont="1" applyBorder="1" applyAlignment="1">
      <alignment horizontal="right"/>
    </xf>
    <xf numFmtId="166" fontId="15" fillId="0" borderId="11" xfId="4" applyNumberFormat="1" applyFont="1" applyBorder="1" applyAlignment="1" applyProtection="1">
      <alignment horizontal="right"/>
      <protection locked="0"/>
    </xf>
    <xf numFmtId="0" fontId="15" fillId="0" borderId="12" xfId="4" applyFont="1" applyBorder="1" applyAlignment="1">
      <alignment wrapText="1"/>
    </xf>
    <xf numFmtId="1" fontId="15" fillId="0" borderId="23" xfId="4" applyNumberFormat="1" applyFont="1" applyBorder="1" applyAlignment="1">
      <alignment horizontal="right"/>
    </xf>
    <xf numFmtId="166" fontId="15" fillId="0" borderId="14" xfId="4" applyNumberFormat="1" applyFont="1" applyBorder="1" applyAlignment="1" applyProtection="1">
      <alignment horizontal="right"/>
      <protection locked="0"/>
    </xf>
    <xf numFmtId="0" fontId="15" fillId="0" borderId="15" xfId="4" applyFont="1" applyBorder="1" applyAlignment="1">
      <alignment wrapText="1"/>
    </xf>
    <xf numFmtId="0" fontId="17" fillId="0" borderId="0" xfId="4" applyFont="1" applyAlignment="1">
      <alignment horizontal="left"/>
    </xf>
    <xf numFmtId="0" fontId="15" fillId="0" borderId="0" xfId="4" applyFont="1" applyAlignment="1">
      <alignment horizontal="left"/>
    </xf>
    <xf numFmtId="0" fontId="21" fillId="0" borderId="0" xfId="1" applyFont="1" applyFill="1" applyBorder="1" applyAlignment="1" applyProtection="1"/>
    <xf numFmtId="1" fontId="15" fillId="0" borderId="0" xfId="4" applyNumberFormat="1" applyFont="1"/>
    <xf numFmtId="1" fontId="17" fillId="0" borderId="0" xfId="4" applyNumberFormat="1" applyFont="1" applyAlignment="1">
      <alignment horizontal="left"/>
    </xf>
    <xf numFmtId="0" fontId="22" fillId="0" borderId="21" xfId="4" applyFont="1" applyBorder="1" applyAlignment="1">
      <alignment horizontal="right"/>
    </xf>
    <xf numFmtId="0" fontId="17" fillId="0" borderId="21" xfId="4" applyFont="1" applyBorder="1" applyAlignment="1">
      <alignment horizontal="right"/>
    </xf>
    <xf numFmtId="2" fontId="23" fillId="0" borderId="21" xfId="4" applyNumberFormat="1" applyFont="1" applyBorder="1" applyAlignment="1">
      <alignment horizontal="right"/>
    </xf>
    <xf numFmtId="0" fontId="18" fillId="2" borderId="3" xfId="4" applyFont="1" applyFill="1" applyBorder="1" applyAlignment="1">
      <alignment horizontal="center" vertical="center" wrapText="1"/>
    </xf>
    <xf numFmtId="0" fontId="18" fillId="2" borderId="1" xfId="4" applyFont="1" applyFill="1" applyBorder="1" applyAlignment="1">
      <alignment horizontal="center" vertical="center" wrapText="1"/>
    </xf>
    <xf numFmtId="165" fontId="18" fillId="0" borderId="10" xfId="4" applyNumberFormat="1" applyFont="1" applyBorder="1" applyAlignment="1">
      <alignment horizontal="right"/>
    </xf>
    <xf numFmtId="165" fontId="18" fillId="0" borderId="13" xfId="4" applyNumberFormat="1" applyFont="1" applyBorder="1" applyAlignment="1">
      <alignment horizontal="right"/>
    </xf>
    <xf numFmtId="164" fontId="15" fillId="0" borderId="10" xfId="3" applyNumberFormat="1" applyFont="1" applyBorder="1"/>
    <xf numFmtId="164" fontId="15" fillId="0" borderId="13" xfId="3" applyNumberFormat="1" applyFont="1" applyBorder="1"/>
    <xf numFmtId="0" fontId="16" fillId="0" borderId="21" xfId="3" applyFont="1" applyBorder="1" applyAlignment="1">
      <alignment horizontal="center" vertical="center" wrapText="1"/>
    </xf>
    <xf numFmtId="0" fontId="16" fillId="0" borderId="0" xfId="3" applyFont="1" applyAlignment="1">
      <alignment horizontal="center" vertical="center" wrapText="1"/>
    </xf>
    <xf numFmtId="0" fontId="17" fillId="0" borderId="0" xfId="3" applyFont="1" applyAlignment="1">
      <alignment horizontal="right"/>
    </xf>
    <xf numFmtId="1" fontId="16" fillId="0" borderId="2" xfId="3" applyNumberFormat="1" applyFont="1" applyBorder="1" applyAlignment="1">
      <alignment horizontal="center" vertical="center" wrapText="1"/>
    </xf>
    <xf numFmtId="1" fontId="16" fillId="0" borderId="3" xfId="3" applyNumberFormat="1" applyFont="1" applyBorder="1" applyAlignment="1">
      <alignment horizontal="center" vertical="center" wrapText="1"/>
    </xf>
    <xf numFmtId="1" fontId="16" fillId="0" borderId="26" xfId="3" applyNumberFormat="1" applyFont="1" applyBorder="1" applyAlignment="1">
      <alignment horizontal="center" vertical="center" wrapText="1"/>
    </xf>
    <xf numFmtId="164" fontId="15" fillId="0" borderId="22" xfId="3" applyNumberFormat="1" applyFont="1" applyBorder="1" applyAlignment="1">
      <alignment horizontal="center"/>
    </xf>
    <xf numFmtId="164" fontId="15" fillId="0" borderId="11" xfId="3" applyNumberFormat="1" applyFont="1" applyBorder="1" applyAlignment="1">
      <alignment horizontal="center"/>
    </xf>
    <xf numFmtId="164" fontId="15" fillId="0" borderId="23" xfId="3" applyNumberFormat="1" applyFont="1" applyBorder="1" applyAlignment="1">
      <alignment horizontal="center"/>
    </xf>
    <xf numFmtId="164" fontId="15" fillId="0" borderId="14" xfId="3" applyNumberFormat="1" applyFont="1" applyBorder="1" applyAlignment="1">
      <alignment horizontal="center"/>
    </xf>
    <xf numFmtId="164" fontId="15" fillId="0" borderId="13" xfId="3" applyNumberFormat="1" applyFont="1" applyBorder="1" applyAlignment="1">
      <alignment horizontal="center"/>
    </xf>
    <xf numFmtId="164" fontId="15" fillId="0" borderId="11" xfId="3" applyNumberFormat="1" applyFont="1" applyBorder="1"/>
    <xf numFmtId="164" fontId="15" fillId="0" borderId="22" xfId="3" applyNumberFormat="1" applyFont="1" applyBorder="1" applyAlignment="1">
      <alignment horizontal="center" vertical="center"/>
    </xf>
    <xf numFmtId="164" fontId="2" fillId="0" borderId="10" xfId="3" applyNumberFormat="1" applyFont="1" applyBorder="1"/>
    <xf numFmtId="164" fontId="2" fillId="0" borderId="11" xfId="3" applyNumberFormat="1" applyFont="1" applyBorder="1"/>
    <xf numFmtId="164" fontId="15" fillId="0" borderId="14" xfId="3" applyNumberFormat="1" applyFont="1" applyBorder="1"/>
    <xf numFmtId="164" fontId="15" fillId="0" borderId="23" xfId="3" applyNumberFormat="1" applyFont="1" applyBorder="1" applyAlignment="1">
      <alignment horizontal="center" vertical="center"/>
    </xf>
    <xf numFmtId="164" fontId="15" fillId="0" borderId="8" xfId="3" applyNumberFormat="1" applyFont="1" applyBorder="1"/>
    <xf numFmtId="164" fontId="15" fillId="0" borderId="7" xfId="3" applyNumberFormat="1" applyFont="1" applyBorder="1"/>
    <xf numFmtId="0" fontId="21" fillId="0" borderId="0" xfId="1" applyFont="1" applyBorder="1" applyAlignment="1" applyProtection="1"/>
    <xf numFmtId="0" fontId="15" fillId="0" borderId="10" xfId="3" applyFont="1" applyBorder="1"/>
    <xf numFmtId="0" fontId="15" fillId="0" borderId="13" xfId="3" applyFont="1" applyBorder="1"/>
    <xf numFmtId="164" fontId="15" fillId="0" borderId="0" xfId="3" applyNumberFormat="1" applyFont="1"/>
    <xf numFmtId="2" fontId="16" fillId="0" borderId="1" xfId="3" applyNumberFormat="1" applyFont="1" applyBorder="1" applyAlignment="1">
      <alignment vertical="center" wrapText="1"/>
    </xf>
    <xf numFmtId="2" fontId="16" fillId="0" borderId="26" xfId="3" applyNumberFormat="1" applyFont="1" applyBorder="1" applyAlignment="1">
      <alignment vertical="center" wrapText="1"/>
    </xf>
    <xf numFmtId="1" fontId="18" fillId="5" borderId="3" xfId="3" applyNumberFormat="1" applyFont="1" applyFill="1" applyBorder="1" applyAlignment="1">
      <alignment horizontal="center" vertical="center" wrapText="1"/>
    </xf>
    <xf numFmtId="164" fontId="2" fillId="0" borderId="11" xfId="3" applyNumberFormat="1" applyFont="1" applyBorder="1" applyAlignment="1">
      <alignment horizontal="right" vertical="center"/>
    </xf>
    <xf numFmtId="164" fontId="2" fillId="0" borderId="11" xfId="5" applyNumberFormat="1" applyFont="1" applyBorder="1" applyAlignment="1">
      <alignment horizontal="right" vertical="center"/>
    </xf>
    <xf numFmtId="164" fontId="2" fillId="0" borderId="11" xfId="5" applyNumberFormat="1" applyFont="1" applyBorder="1" applyAlignment="1">
      <alignment horizontal="right"/>
    </xf>
    <xf numFmtId="164" fontId="2" fillId="0" borderId="10" xfId="5" applyNumberFormat="1" applyFont="1" applyBorder="1" applyAlignment="1">
      <alignment horizontal="right"/>
    </xf>
    <xf numFmtId="164" fontId="2" fillId="0" borderId="22" xfId="5" applyNumberFormat="1" applyFont="1" applyBorder="1" applyAlignment="1">
      <alignment horizontal="right"/>
    </xf>
    <xf numFmtId="164" fontId="15" fillId="0" borderId="10" xfId="5" applyNumberFormat="1" applyFont="1" applyBorder="1" applyAlignment="1">
      <alignment horizontal="right"/>
    </xf>
    <xf numFmtId="164" fontId="15" fillId="0" borderId="10" xfId="5" applyNumberFormat="1" applyFont="1" applyBorder="1" applyAlignment="1">
      <alignment horizontal="center" vertical="center" wrapText="1"/>
    </xf>
    <xf numFmtId="164" fontId="2" fillId="0" borderId="0" xfId="3" applyNumberFormat="1" applyFont="1"/>
    <xf numFmtId="164" fontId="2" fillId="0" borderId="14" xfId="3" applyNumberFormat="1" applyFont="1" applyBorder="1" applyAlignment="1">
      <alignment horizontal="right" vertical="center"/>
    </xf>
    <xf numFmtId="164" fontId="2" fillId="0" borderId="14" xfId="5" applyNumberFormat="1" applyFont="1" applyBorder="1" applyAlignment="1">
      <alignment horizontal="right" vertical="center"/>
    </xf>
    <xf numFmtId="164" fontId="2" fillId="0" borderId="13" xfId="5" applyNumberFormat="1" applyFont="1" applyBorder="1" applyAlignment="1">
      <alignment horizontal="right" vertical="center"/>
    </xf>
    <xf numFmtId="164" fontId="2" fillId="0" borderId="14" xfId="5" applyNumberFormat="1" applyFont="1" applyBorder="1" applyAlignment="1">
      <alignment horizontal="right"/>
    </xf>
    <xf numFmtId="164" fontId="2" fillId="0" borderId="13" xfId="5" applyNumberFormat="1" applyFont="1" applyBorder="1" applyAlignment="1">
      <alignment horizontal="right"/>
    </xf>
    <xf numFmtId="164" fontId="2" fillId="0" borderId="13" xfId="3" applyNumberFormat="1" applyFont="1" applyBorder="1" applyAlignment="1">
      <alignment horizontal="right"/>
    </xf>
    <xf numFmtId="164" fontId="2" fillId="0" borderId="23" xfId="5" applyNumberFormat="1" applyFont="1" applyBorder="1" applyAlignment="1">
      <alignment horizontal="right"/>
    </xf>
    <xf numFmtId="164" fontId="15" fillId="0" borderId="13" xfId="5" applyNumberFormat="1" applyFont="1" applyBorder="1" applyAlignment="1">
      <alignment horizontal="right"/>
    </xf>
    <xf numFmtId="0" fontId="7" fillId="0" borderId="0" xfId="3" applyFont="1"/>
    <xf numFmtId="0" fontId="2" fillId="0" borderId="0" xfId="3" applyFont="1"/>
    <xf numFmtId="0" fontId="2" fillId="0" borderId="0" xfId="3" applyFont="1" applyAlignment="1">
      <alignment horizontal="center"/>
    </xf>
    <xf numFmtId="0" fontId="2" fillId="0" borderId="0" xfId="3" applyFont="1" applyAlignment="1">
      <alignment horizontal="right"/>
    </xf>
    <xf numFmtId="2" fontId="2" fillId="0" borderId="0" xfId="3" applyNumberFormat="1" applyFont="1"/>
    <xf numFmtId="2" fontId="2" fillId="0" borderId="0" xfId="3" applyNumberFormat="1" applyFont="1" applyAlignment="1">
      <alignment horizontal="right"/>
    </xf>
    <xf numFmtId="2" fontId="9" fillId="0" borderId="0" xfId="3" applyNumberFormat="1" applyFont="1" applyAlignment="1">
      <alignment horizontal="right" vertical="center"/>
    </xf>
    <xf numFmtId="0" fontId="2" fillId="0" borderId="0" xfId="3" applyFont="1" applyAlignment="1">
      <alignment vertical="center"/>
    </xf>
    <xf numFmtId="0" fontId="10" fillId="0" borderId="0" xfId="3" applyFont="1" applyAlignment="1">
      <alignment horizontal="center" vertical="center" wrapText="1"/>
    </xf>
    <xf numFmtId="1" fontId="7" fillId="0" borderId="2" xfId="3" applyNumberFormat="1" applyFont="1" applyBorder="1" applyAlignment="1">
      <alignment horizontal="center" vertical="center" wrapText="1"/>
    </xf>
    <xf numFmtId="1" fontId="7" fillId="0" borderId="3" xfId="3" applyNumberFormat="1" applyFont="1" applyBorder="1" applyAlignment="1">
      <alignment horizontal="center" vertical="center" wrapText="1"/>
    </xf>
    <xf numFmtId="0" fontId="11" fillId="2" borderId="3" xfId="3" applyFont="1" applyFill="1" applyBorder="1" applyAlignment="1">
      <alignment horizontal="center" vertical="center" wrapText="1"/>
    </xf>
    <xf numFmtId="0" fontId="2" fillId="0" borderId="0" xfId="3" applyFont="1" applyAlignment="1">
      <alignment horizontal="center" wrapText="1"/>
    </xf>
    <xf numFmtId="0" fontId="3" fillId="0" borderId="0" xfId="3" applyFont="1"/>
    <xf numFmtId="0" fontId="2" fillId="0" borderId="7" xfId="3" applyFont="1" applyBorder="1" applyAlignment="1">
      <alignment horizontal="center"/>
    </xf>
    <xf numFmtId="164" fontId="2" fillId="0" borderId="8" xfId="3" applyNumberFormat="1" applyFont="1" applyBorder="1" applyAlignment="1">
      <alignment horizontal="right" vertical="center"/>
    </xf>
    <xf numFmtId="164" fontId="2" fillId="0" borderId="7" xfId="3" applyNumberFormat="1" applyFont="1" applyBorder="1" applyAlignment="1">
      <alignment horizontal="right" vertical="center"/>
    </xf>
    <xf numFmtId="164" fontId="2" fillId="0" borderId="4" xfId="3" applyNumberFormat="1" applyFont="1" applyBorder="1" applyAlignment="1">
      <alignment horizontal="right" vertical="center"/>
    </xf>
    <xf numFmtId="164" fontId="2" fillId="0" borderId="7" xfId="3" quotePrefix="1" applyNumberFormat="1" applyFont="1" applyBorder="1" applyAlignment="1">
      <alignment horizontal="right" vertical="center"/>
    </xf>
    <xf numFmtId="0" fontId="2" fillId="0" borderId="13" xfId="3" applyFont="1" applyBorder="1" applyAlignment="1">
      <alignment horizontal="center"/>
    </xf>
    <xf numFmtId="164" fontId="2" fillId="0" borderId="19" xfId="3" applyNumberFormat="1" applyFont="1" applyBorder="1" applyAlignment="1">
      <alignment horizontal="right" vertical="center"/>
    </xf>
    <xf numFmtId="164" fontId="2" fillId="0" borderId="13" xfId="3" applyNumberFormat="1" applyFont="1" applyBorder="1" applyAlignment="1">
      <alignment horizontal="right" vertical="center"/>
    </xf>
    <xf numFmtId="164" fontId="2" fillId="0" borderId="3" xfId="3" applyNumberFormat="1" applyFont="1" applyBorder="1" applyAlignment="1">
      <alignment horizontal="right" vertical="center"/>
    </xf>
    <xf numFmtId="0" fontId="2" fillId="0" borderId="10" xfId="3" applyFont="1" applyBorder="1" applyAlignment="1">
      <alignment horizontal="center"/>
    </xf>
    <xf numFmtId="164" fontId="2" fillId="0" borderId="10" xfId="3" applyNumberFormat="1" applyFont="1" applyBorder="1" applyAlignment="1">
      <alignment horizontal="right" vertical="center"/>
    </xf>
    <xf numFmtId="0" fontId="2" fillId="0" borderId="10" xfId="3" applyFont="1" applyBorder="1" applyAlignment="1">
      <alignment horizontal="left"/>
    </xf>
    <xf numFmtId="0" fontId="2" fillId="0" borderId="0" xfId="3" applyFont="1" applyAlignment="1">
      <alignment horizontal="right" vertical="center"/>
    </xf>
    <xf numFmtId="0" fontId="2" fillId="0" borderId="0" xfId="3" applyFont="1" applyAlignment="1">
      <alignment horizontal="center" vertical="center"/>
    </xf>
    <xf numFmtId="0" fontId="2" fillId="6" borderId="0" xfId="3" applyFont="1" applyFill="1" applyAlignment="1">
      <alignment horizontal="center"/>
    </xf>
    <xf numFmtId="2" fontId="9" fillId="0" borderId="0" xfId="3" applyNumberFormat="1" applyFont="1"/>
    <xf numFmtId="0" fontId="12" fillId="0" borderId="0" xfId="3" applyFont="1" applyAlignment="1">
      <alignment vertical="top"/>
    </xf>
    <xf numFmtId="0" fontId="2" fillId="0" borderId="27" xfId="3" applyFont="1" applyBorder="1" applyAlignment="1">
      <alignment horizontal="center"/>
    </xf>
    <xf numFmtId="164" fontId="2" fillId="0" borderId="27" xfId="3" applyNumberFormat="1" applyFont="1" applyBorder="1" applyAlignment="1">
      <alignment horizontal="right" vertical="center"/>
    </xf>
    <xf numFmtId="164" fontId="2" fillId="0" borderId="0" xfId="3" applyNumberFormat="1" applyFont="1" applyAlignment="1">
      <alignment horizontal="right" vertical="center"/>
    </xf>
    <xf numFmtId="2" fontId="2" fillId="0" borderId="0" xfId="3" applyNumberFormat="1" applyFont="1" applyAlignment="1">
      <alignment vertical="center"/>
    </xf>
    <xf numFmtId="0" fontId="12" fillId="0" borderId="0" xfId="3" applyFont="1" applyAlignment="1">
      <alignment vertical="center" wrapText="1"/>
    </xf>
    <xf numFmtId="2" fontId="2" fillId="0" borderId="0" xfId="3" applyNumberFormat="1" applyFont="1" applyAlignment="1">
      <alignment horizontal="left"/>
    </xf>
    <xf numFmtId="0" fontId="15" fillId="0" borderId="4" xfId="3" applyFont="1" applyBorder="1"/>
    <xf numFmtId="2" fontId="15" fillId="0" borderId="4" xfId="3" applyNumberFormat="1" applyFont="1" applyBorder="1"/>
    <xf numFmtId="2" fontId="15" fillId="0" borderId="10" xfId="3" applyNumberFormat="1" applyFont="1" applyBorder="1"/>
    <xf numFmtId="2" fontId="15" fillId="0" borderId="13" xfId="3" applyNumberFormat="1" applyFont="1" applyBorder="1"/>
    <xf numFmtId="0" fontId="15" fillId="0" borderId="7" xfId="3" applyFont="1" applyBorder="1"/>
    <xf numFmtId="0" fontId="24" fillId="0" borderId="0" xfId="3" applyFont="1"/>
    <xf numFmtId="0" fontId="15" fillId="0" borderId="32" xfId="3" applyFont="1" applyBorder="1"/>
    <xf numFmtId="0" fontId="16" fillId="0" borderId="0" xfId="3" applyFont="1" applyAlignment="1">
      <alignment horizontal="left" vertical="center" wrapText="1" indent="1"/>
    </xf>
    <xf numFmtId="0" fontId="25" fillId="0" borderId="0" xfId="2" applyFont="1" applyAlignment="1" applyProtection="1">
      <alignment horizontal="left" wrapText="1" indent="1"/>
    </xf>
    <xf numFmtId="0" fontId="18" fillId="0" borderId="0" xfId="3" applyFont="1" applyAlignment="1">
      <alignment wrapText="1"/>
    </xf>
    <xf numFmtId="16" fontId="18" fillId="0" borderId="0" xfId="3" applyNumberFormat="1" applyFont="1" applyAlignment="1">
      <alignment wrapText="1"/>
    </xf>
    <xf numFmtId="0" fontId="18" fillId="0" borderId="0" xfId="3" applyFont="1" applyAlignment="1">
      <alignment horizontal="center" wrapText="1"/>
    </xf>
    <xf numFmtId="0" fontId="18" fillId="0" borderId="0" xfId="3" applyFont="1"/>
    <xf numFmtId="0" fontId="26" fillId="0" borderId="0" xfId="2" applyFont="1" applyAlignment="1" applyProtection="1">
      <alignment horizontal="left" wrapText="1" indent="1"/>
    </xf>
    <xf numFmtId="0" fontId="15" fillId="0" borderId="0" xfId="3" applyFont="1" applyAlignment="1">
      <alignment wrapText="1"/>
    </xf>
    <xf numFmtId="16" fontId="15" fillId="0" borderId="0" xfId="3" applyNumberFormat="1" applyFont="1" applyAlignment="1">
      <alignment wrapText="1"/>
    </xf>
    <xf numFmtId="0" fontId="15" fillId="0" borderId="0" xfId="3" applyFont="1" applyAlignment="1">
      <alignment horizontal="center" wrapText="1"/>
    </xf>
    <xf numFmtId="0" fontId="26" fillId="0" borderId="0" xfId="2" applyFont="1" applyBorder="1" applyAlignment="1" applyProtection="1">
      <alignment horizontal="left" wrapText="1" indent="1"/>
    </xf>
    <xf numFmtId="2" fontId="15" fillId="0" borderId="0" xfId="3" applyNumberFormat="1" applyFont="1"/>
    <xf numFmtId="0" fontId="21" fillId="0" borderId="0" xfId="1" applyFont="1" applyFill="1" applyAlignment="1" applyProtection="1"/>
    <xf numFmtId="2" fontId="21" fillId="0" borderId="0" xfId="1" applyNumberFormat="1" applyFont="1" applyFill="1" applyAlignment="1" applyProtection="1">
      <alignment horizontal="left"/>
    </xf>
    <xf numFmtId="0" fontId="16" fillId="0" borderId="0" xfId="3" applyFont="1" applyAlignment="1">
      <alignment horizontal="center"/>
    </xf>
    <xf numFmtId="164" fontId="15" fillId="0" borderId="8" xfId="3" applyNumberFormat="1" applyFont="1" applyBorder="1" applyAlignment="1">
      <alignment horizontal="center"/>
    </xf>
    <xf numFmtId="164" fontId="15" fillId="0" borderId="8" xfId="5" applyNumberFormat="1" applyFont="1" applyBorder="1" applyAlignment="1">
      <alignment horizontal="center"/>
    </xf>
    <xf numFmtId="164" fontId="15" fillId="0" borderId="7" xfId="5" applyNumberFormat="1" applyFont="1" applyBorder="1"/>
    <xf numFmtId="164" fontId="15" fillId="0" borderId="11" xfId="5" applyNumberFormat="1" applyFont="1" applyBorder="1" applyAlignment="1">
      <alignment horizontal="center"/>
    </xf>
    <xf numFmtId="164" fontId="15" fillId="0" borderId="10" xfId="5" applyNumberFormat="1" applyFont="1" applyBorder="1"/>
    <xf numFmtId="164" fontId="15" fillId="0" borderId="32" xfId="3" applyNumberFormat="1" applyFont="1" applyBorder="1" applyAlignment="1">
      <alignment horizontal="center"/>
    </xf>
    <xf numFmtId="0" fontId="15" fillId="0" borderId="32" xfId="3" applyFont="1" applyBorder="1" applyAlignment="1">
      <alignment horizontal="center"/>
    </xf>
    <xf numFmtId="2" fontId="17" fillId="0" borderId="0" xfId="3" applyNumberFormat="1" applyFont="1"/>
    <xf numFmtId="164" fontId="15" fillId="0" borderId="0" xfId="3" applyNumberFormat="1" applyFont="1" applyAlignment="1">
      <alignment horizontal="left"/>
    </xf>
    <xf numFmtId="0" fontId="9" fillId="0" borderId="0" xfId="3" applyFont="1" applyAlignment="1">
      <alignment horizontal="right" vertical="center"/>
    </xf>
    <xf numFmtId="0" fontId="9" fillId="0" borderId="0" xfId="3" applyFont="1" applyAlignment="1">
      <alignment horizontal="center" vertical="center"/>
    </xf>
    <xf numFmtId="0" fontId="9" fillId="0" borderId="0" xfId="3" applyFont="1" applyAlignment="1">
      <alignment vertical="center"/>
    </xf>
    <xf numFmtId="2" fontId="9" fillId="0" borderId="0" xfId="3" applyNumberFormat="1" applyFont="1" applyAlignment="1">
      <alignment vertical="center"/>
    </xf>
    <xf numFmtId="2" fontId="17" fillId="0" borderId="0" xfId="3" applyNumberFormat="1" applyFont="1" applyAlignment="1">
      <alignment horizontal="right" vertical="center"/>
    </xf>
    <xf numFmtId="0" fontId="15" fillId="0" borderId="0" xfId="3" applyFont="1" applyAlignment="1">
      <alignment vertical="center"/>
    </xf>
    <xf numFmtId="0" fontId="16" fillId="0" borderId="0" xfId="3" applyFont="1" applyAlignment="1">
      <alignment vertical="center" wrapText="1"/>
    </xf>
    <xf numFmtId="0" fontId="7" fillId="0" borderId="0" xfId="3" applyFont="1" applyAlignment="1">
      <alignment horizontal="center"/>
    </xf>
    <xf numFmtId="0" fontId="7" fillId="0" borderId="1" xfId="3" applyFont="1" applyBorder="1" applyAlignment="1">
      <alignment vertical="center" wrapText="1"/>
    </xf>
    <xf numFmtId="0" fontId="7" fillId="0" borderId="2" xfId="3" applyFont="1" applyBorder="1" applyAlignment="1">
      <alignment horizontal="center" vertical="center" wrapText="1"/>
    </xf>
    <xf numFmtId="0" fontId="11" fillId="2" borderId="2" xfId="3" applyFont="1" applyFill="1" applyBorder="1" applyAlignment="1">
      <alignment horizontal="center" vertical="center" wrapText="1"/>
    </xf>
    <xf numFmtId="0" fontId="11" fillId="2" borderId="1" xfId="3" applyFont="1" applyFill="1" applyBorder="1" applyAlignment="1">
      <alignment horizontal="center" vertical="center" wrapText="1"/>
    </xf>
    <xf numFmtId="0" fontId="2" fillId="0" borderId="4" xfId="3" applyFont="1" applyBorder="1" applyAlignment="1">
      <alignment horizontal="center"/>
    </xf>
    <xf numFmtId="164" fontId="2" fillId="0" borderId="4" xfId="3" applyNumberFormat="1" applyFont="1" applyBorder="1" applyAlignment="1">
      <alignment horizontal="center"/>
    </xf>
    <xf numFmtId="164" fontId="2" fillId="0" borderId="5" xfId="3" applyNumberFormat="1" applyFont="1" applyBorder="1" applyAlignment="1">
      <alignment horizontal="left"/>
    </xf>
    <xf numFmtId="165" fontId="2" fillId="3" borderId="5" xfId="0" applyNumberFormat="1" applyFont="1" applyFill="1" applyBorder="1" applyAlignment="1">
      <alignment horizontal="right" vertical="center"/>
    </xf>
    <xf numFmtId="165" fontId="2" fillId="0" borderId="6" xfId="0" applyNumberFormat="1" applyFont="1" applyBorder="1" applyAlignment="1">
      <alignment horizontal="right" vertical="center"/>
    </xf>
    <xf numFmtId="165" fontId="2" fillId="0" borderId="4" xfId="0" applyNumberFormat="1" applyFont="1" applyBorder="1" applyAlignment="1">
      <alignment horizontal="right" vertical="center"/>
    </xf>
    <xf numFmtId="164" fontId="2" fillId="0" borderId="7" xfId="3" applyNumberFormat="1" applyFont="1" applyBorder="1" applyAlignment="1">
      <alignment horizontal="center"/>
    </xf>
    <xf numFmtId="164" fontId="2" fillId="0" borderId="8" xfId="3" applyNumberFormat="1" applyFont="1" applyBorder="1" applyAlignment="1">
      <alignment horizontal="left"/>
    </xf>
    <xf numFmtId="165" fontId="2" fillId="3" borderId="8" xfId="0" applyNumberFormat="1" applyFont="1" applyFill="1" applyBorder="1" applyAlignment="1">
      <alignment horizontal="right" vertical="center"/>
    </xf>
    <xf numFmtId="165" fontId="2" fillId="0" borderId="9" xfId="0" applyNumberFormat="1" applyFont="1" applyBorder="1" applyAlignment="1">
      <alignment horizontal="right" vertical="center"/>
    </xf>
    <xf numFmtId="165" fontId="2" fillId="0" borderId="7" xfId="0" applyNumberFormat="1" applyFont="1" applyBorder="1" applyAlignment="1">
      <alignment horizontal="right" vertical="center"/>
    </xf>
    <xf numFmtId="0" fontId="2" fillId="3" borderId="7" xfId="3" applyFont="1" applyFill="1" applyBorder="1" applyAlignment="1">
      <alignment horizontal="center"/>
    </xf>
    <xf numFmtId="0" fontId="2" fillId="3" borderId="10" xfId="3" applyFont="1" applyFill="1" applyBorder="1" applyAlignment="1">
      <alignment horizontal="center"/>
    </xf>
    <xf numFmtId="164" fontId="2" fillId="0" borderId="10" xfId="3" applyNumberFormat="1" applyFont="1" applyBorder="1" applyAlignment="1">
      <alignment horizontal="center"/>
    </xf>
    <xf numFmtId="164" fontId="2" fillId="0" borderId="11" xfId="3" applyNumberFormat="1" applyFont="1" applyBorder="1" applyAlignment="1">
      <alignment horizontal="left"/>
    </xf>
    <xf numFmtId="165" fontId="2" fillId="3" borderId="11" xfId="0" applyNumberFormat="1" applyFont="1" applyFill="1" applyBorder="1" applyAlignment="1">
      <alignment horizontal="right" vertical="center"/>
    </xf>
    <xf numFmtId="165" fontId="2" fillId="0" borderId="12" xfId="0" applyNumberFormat="1" applyFont="1" applyBorder="1" applyAlignment="1">
      <alignment horizontal="right" vertical="center"/>
    </xf>
    <xf numFmtId="165" fontId="2" fillId="0" borderId="10" xfId="0" applyNumberFormat="1" applyFont="1" applyBorder="1" applyAlignment="1">
      <alignment horizontal="right" vertical="center"/>
    </xf>
    <xf numFmtId="0" fontId="2" fillId="0" borderId="11" xfId="3" applyFont="1" applyBorder="1" applyAlignment="1">
      <alignment horizontal="left"/>
    </xf>
    <xf numFmtId="165" fontId="27" fillId="0" borderId="12" xfId="0" applyNumberFormat="1" applyFont="1" applyBorder="1" applyAlignment="1">
      <alignment horizontal="right" vertical="center"/>
    </xf>
    <xf numFmtId="0" fontId="2" fillId="0" borderId="14" xfId="3" applyFont="1" applyBorder="1" applyAlignment="1">
      <alignment horizontal="left"/>
    </xf>
    <xf numFmtId="165" fontId="2" fillId="3" borderId="14" xfId="0" applyNumberFormat="1" applyFont="1" applyFill="1" applyBorder="1" applyAlignment="1">
      <alignment horizontal="right" vertical="center"/>
    </xf>
    <xf numFmtId="165" fontId="2" fillId="0" borderId="15" xfId="0" applyNumberFormat="1" applyFont="1" applyBorder="1" applyAlignment="1">
      <alignment horizontal="right" vertical="center"/>
    </xf>
    <xf numFmtId="165" fontId="2" fillId="0" borderId="13" xfId="0" applyNumberFormat="1" applyFont="1" applyBorder="1" applyAlignment="1">
      <alignment horizontal="right" vertical="center"/>
    </xf>
    <xf numFmtId="0" fontId="2" fillId="0" borderId="7" xfId="3" applyFont="1" applyBorder="1" applyAlignment="1">
      <alignment horizontal="left"/>
    </xf>
    <xf numFmtId="0" fontId="2" fillId="0" borderId="8" xfId="3" applyFont="1" applyBorder="1" applyAlignment="1">
      <alignment horizontal="left"/>
    </xf>
    <xf numFmtId="0" fontId="2" fillId="0" borderId="16" xfId="3" applyFont="1" applyBorder="1" applyAlignment="1">
      <alignment horizontal="center"/>
    </xf>
    <xf numFmtId="0" fontId="2" fillId="0" borderId="16" xfId="3" applyFont="1" applyBorder="1" applyAlignment="1">
      <alignment horizontal="left"/>
    </xf>
    <xf numFmtId="0" fontId="2" fillId="0" borderId="17" xfId="3" applyFont="1" applyBorder="1" applyAlignment="1">
      <alignment horizontal="left"/>
    </xf>
    <xf numFmtId="164" fontId="2" fillId="0" borderId="7" xfId="3" applyNumberFormat="1" applyFont="1" applyBorder="1" applyAlignment="1">
      <alignment horizontal="left"/>
    </xf>
    <xf numFmtId="164" fontId="2" fillId="0" borderId="10" xfId="3" applyNumberFormat="1" applyFont="1" applyBorder="1" applyAlignment="1">
      <alignment horizontal="left"/>
    </xf>
    <xf numFmtId="0" fontId="2" fillId="0" borderId="13" xfId="3" applyFont="1" applyBorder="1" applyAlignment="1">
      <alignment horizontal="left"/>
    </xf>
    <xf numFmtId="0" fontId="9" fillId="0" borderId="0" xfId="3" applyFont="1"/>
    <xf numFmtId="0" fontId="2" fillId="0" borderId="4" xfId="3" applyFont="1" applyBorder="1"/>
    <xf numFmtId="4" fontId="2" fillId="0" borderId="4" xfId="3" applyNumberFormat="1" applyFont="1" applyBorder="1"/>
    <xf numFmtId="4" fontId="2" fillId="0" borderId="29" xfId="3" applyNumberFormat="1" applyFont="1" applyBorder="1"/>
    <xf numFmtId="4" fontId="2" fillId="0" borderId="5" xfId="3" applyNumberFormat="1" applyFont="1" applyBorder="1"/>
    <xf numFmtId="4" fontId="2" fillId="0" borderId="30" xfId="3" applyNumberFormat="1" applyFont="1" applyBorder="1"/>
    <xf numFmtId="4" fontId="2" fillId="0" borderId="31" xfId="3" applyNumberFormat="1" applyFont="1" applyBorder="1"/>
    <xf numFmtId="2" fontId="2" fillId="0" borderId="4" xfId="3" applyNumberFormat="1" applyFont="1" applyBorder="1"/>
    <xf numFmtId="0" fontId="2" fillId="0" borderId="10" xfId="3" applyFont="1" applyBorder="1"/>
    <xf numFmtId="4" fontId="2" fillId="0" borderId="10" xfId="3" applyNumberFormat="1" applyFont="1" applyBorder="1"/>
    <xf numFmtId="4" fontId="2" fillId="0" borderId="22" xfId="3" applyNumberFormat="1" applyFont="1" applyBorder="1"/>
    <xf numFmtId="4" fontId="2" fillId="0" borderId="11" xfId="3" applyNumberFormat="1" applyFont="1" applyBorder="1"/>
    <xf numFmtId="4" fontId="2" fillId="0" borderId="12" xfId="3" applyNumberFormat="1" applyFont="1" applyBorder="1"/>
    <xf numFmtId="2" fontId="2" fillId="0" borderId="10" xfId="3" applyNumberFormat="1" applyFont="1" applyBorder="1"/>
    <xf numFmtId="4" fontId="27" fillId="0" borderId="12" xfId="3" applyNumberFormat="1" applyFont="1" applyBorder="1" applyAlignment="1">
      <alignment horizontal="left"/>
    </xf>
    <xf numFmtId="0" fontId="2" fillId="0" borderId="13" xfId="3" applyFont="1" applyBorder="1"/>
    <xf numFmtId="4" fontId="2" fillId="0" borderId="13" xfId="3" applyNumberFormat="1" applyFont="1" applyBorder="1"/>
    <xf numFmtId="4" fontId="2" fillId="0" borderId="23" xfId="3" applyNumberFormat="1" applyFont="1" applyBorder="1"/>
    <xf numFmtId="4" fontId="2" fillId="0" borderId="14" xfId="3" applyNumberFormat="1" applyFont="1" applyBorder="1"/>
    <xf numFmtId="4" fontId="27" fillId="0" borderId="15" xfId="3" applyNumberFormat="1" applyFont="1" applyBorder="1" applyAlignment="1">
      <alignment horizontal="left"/>
    </xf>
    <xf numFmtId="4" fontId="2" fillId="0" borderId="27" xfId="3" applyNumberFormat="1" applyFont="1" applyBorder="1"/>
    <xf numFmtId="2" fontId="2" fillId="0" borderId="13" xfId="3" applyNumberFormat="1" applyFont="1" applyBorder="1"/>
    <xf numFmtId="0" fontId="2" fillId="0" borderId="7" xfId="3" applyFont="1" applyBorder="1"/>
    <xf numFmtId="0" fontId="2" fillId="0" borderId="32" xfId="3" applyFont="1" applyBorder="1"/>
    <xf numFmtId="0" fontId="2" fillId="0" borderId="4" xfId="3" applyFont="1" applyBorder="1" applyAlignment="1">
      <alignment horizontal="left"/>
    </xf>
    <xf numFmtId="0" fontId="2" fillId="0" borderId="27" xfId="3" applyFont="1" applyBorder="1" applyAlignment="1">
      <alignment horizontal="left"/>
    </xf>
    <xf numFmtId="0" fontId="2" fillId="0" borderId="0" xfId="3" applyFont="1" applyAlignment="1">
      <alignment horizontal="left"/>
    </xf>
    <xf numFmtId="0" fontId="2" fillId="0" borderId="21" xfId="3" applyFont="1" applyBorder="1" applyAlignment="1">
      <alignment horizontal="right"/>
    </xf>
    <xf numFmtId="2" fontId="2" fillId="0" borderId="21" xfId="3" applyNumberFormat="1" applyFont="1" applyBorder="1"/>
    <xf numFmtId="2" fontId="2" fillId="0" borderId="21" xfId="3" applyNumberFormat="1" applyFont="1" applyBorder="1" applyAlignment="1">
      <alignment horizontal="right"/>
    </xf>
    <xf numFmtId="0" fontId="11" fillId="5" borderId="3" xfId="3" applyFont="1" applyFill="1" applyBorder="1" applyAlignment="1">
      <alignment horizontal="center" vertical="center" wrapText="1"/>
    </xf>
    <xf numFmtId="1" fontId="11" fillId="5" borderId="2" xfId="3" applyNumberFormat="1" applyFont="1" applyFill="1" applyBorder="1" applyAlignment="1">
      <alignment horizontal="center" vertical="center" wrapText="1"/>
    </xf>
    <xf numFmtId="1" fontId="11" fillId="5" borderId="3" xfId="3" applyNumberFormat="1" applyFont="1" applyFill="1" applyBorder="1" applyAlignment="1">
      <alignment horizontal="center" vertical="center" wrapText="1"/>
    </xf>
    <xf numFmtId="164" fontId="2" fillId="0" borderId="10" xfId="5" applyNumberFormat="1" applyFont="1" applyBorder="1" applyAlignment="1">
      <alignment horizontal="center" vertical="center"/>
    </xf>
    <xf numFmtId="164" fontId="2" fillId="0" borderId="10" xfId="5" applyNumberFormat="1" applyFont="1" applyBorder="1" applyAlignment="1">
      <alignment horizontal="left"/>
    </xf>
    <xf numFmtId="164" fontId="2" fillId="0" borderId="13" xfId="5" applyNumberFormat="1" applyFont="1" applyBorder="1" applyAlignment="1">
      <alignment horizontal="center" vertical="center"/>
    </xf>
    <xf numFmtId="164" fontId="2" fillId="0" borderId="13" xfId="5" applyNumberFormat="1" applyFont="1" applyBorder="1" applyAlignment="1">
      <alignment horizontal="left"/>
    </xf>
    <xf numFmtId="164" fontId="2" fillId="0" borderId="7" xfId="5" applyNumberFormat="1" applyFont="1" applyBorder="1" applyAlignment="1">
      <alignment horizontal="left"/>
    </xf>
    <xf numFmtId="164" fontId="2" fillId="0" borderId="8" xfId="3" applyNumberFormat="1" applyFont="1" applyBorder="1" applyAlignment="1">
      <alignment horizontal="center"/>
    </xf>
    <xf numFmtId="164" fontId="2" fillId="0" borderId="8" xfId="5" applyNumberFormat="1" applyFont="1" applyBorder="1" applyAlignment="1">
      <alignment horizontal="center"/>
    </xf>
    <xf numFmtId="164" fontId="2" fillId="0" borderId="7" xfId="5" applyNumberFormat="1" applyFont="1" applyBorder="1" applyAlignment="1">
      <alignment horizontal="center"/>
    </xf>
    <xf numFmtId="164" fontId="2" fillId="0" borderId="11" xfId="3" applyNumberFormat="1" applyFont="1" applyBorder="1" applyAlignment="1">
      <alignment horizontal="center"/>
    </xf>
    <xf numFmtId="164" fontId="2" fillId="0" borderId="11" xfId="5" applyNumberFormat="1" applyFont="1" applyBorder="1" applyAlignment="1">
      <alignment horizontal="center"/>
    </xf>
    <xf numFmtId="164" fontId="2" fillId="0" borderId="10" xfId="5" applyNumberFormat="1" applyFont="1" applyBorder="1" applyAlignment="1">
      <alignment horizontal="center"/>
    </xf>
    <xf numFmtId="0" fontId="2" fillId="0" borderId="32" xfId="3" applyFont="1" applyBorder="1" applyAlignment="1">
      <alignment horizontal="right"/>
    </xf>
    <xf numFmtId="164" fontId="2" fillId="0" borderId="32" xfId="5" applyNumberFormat="1" applyFont="1" applyBorder="1"/>
    <xf numFmtId="164" fontId="2" fillId="0" borderId="32" xfId="3" applyNumberFormat="1" applyFont="1" applyBorder="1" applyAlignment="1">
      <alignment horizontal="center"/>
    </xf>
    <xf numFmtId="164" fontId="2" fillId="0" borderId="32" xfId="5" applyNumberFormat="1" applyFont="1" applyBorder="1" applyAlignment="1">
      <alignment horizontal="center"/>
    </xf>
    <xf numFmtId="0" fontId="2" fillId="0" borderId="32" xfId="3" applyFont="1" applyBorder="1" applyAlignment="1">
      <alignment horizontal="center"/>
    </xf>
    <xf numFmtId="2" fontId="9" fillId="0" borderId="0" xfId="3" applyNumberFormat="1" applyFont="1" applyAlignment="1">
      <alignment horizontal="left"/>
    </xf>
    <xf numFmtId="0" fontId="9" fillId="0" borderId="0" xfId="3" applyFont="1" applyAlignment="1">
      <alignment horizontal="left" vertical="center"/>
    </xf>
    <xf numFmtId="0" fontId="7" fillId="0" borderId="21" xfId="3" applyFont="1" applyBorder="1" applyAlignment="1">
      <alignment horizontal="center" vertical="center" wrapText="1"/>
    </xf>
    <xf numFmtId="1" fontId="7" fillId="0" borderId="26" xfId="3" applyNumberFormat="1" applyFont="1" applyBorder="1" applyAlignment="1">
      <alignment horizontal="center" vertical="center" wrapText="1"/>
    </xf>
    <xf numFmtId="0" fontId="2" fillId="0" borderId="10" xfId="4" applyFont="1" applyBorder="1" applyAlignment="1">
      <alignment horizontal="center"/>
    </xf>
    <xf numFmtId="164" fontId="2" fillId="0" borderId="7" xfId="6" applyNumberFormat="1" applyFont="1" applyBorder="1" applyAlignment="1">
      <alignment horizontal="left"/>
    </xf>
    <xf numFmtId="0" fontId="2" fillId="0" borderId="11" xfId="3" applyFont="1" applyBorder="1"/>
    <xf numFmtId="164" fontId="2" fillId="0" borderId="22" xfId="3" applyNumberFormat="1" applyFont="1" applyBorder="1"/>
    <xf numFmtId="164" fontId="2" fillId="0" borderId="10" xfId="6" applyNumberFormat="1" applyFont="1" applyBorder="1" applyAlignment="1">
      <alignment horizontal="left"/>
    </xf>
    <xf numFmtId="0" fontId="2" fillId="0" borderId="10" xfId="6" applyFont="1" applyBorder="1" applyAlignment="1">
      <alignment horizontal="left"/>
    </xf>
    <xf numFmtId="0" fontId="2" fillId="0" borderId="10" xfId="4" applyFont="1" applyBorder="1" applyAlignment="1">
      <alignment horizontal="center" vertical="center"/>
    </xf>
    <xf numFmtId="0" fontId="2" fillId="0" borderId="10" xfId="6" applyFont="1" applyBorder="1" applyAlignment="1">
      <alignment horizontal="left" vertical="center"/>
    </xf>
    <xf numFmtId="0" fontId="2" fillId="0" borderId="13" xfId="4" applyFont="1" applyBorder="1" applyAlignment="1">
      <alignment horizontal="center"/>
    </xf>
    <xf numFmtId="0" fontId="2" fillId="0" borderId="13" xfId="6" applyFont="1" applyBorder="1" applyAlignment="1">
      <alignment horizontal="left"/>
    </xf>
    <xf numFmtId="164" fontId="2" fillId="0" borderId="14" xfId="3" applyNumberFormat="1" applyFont="1" applyBorder="1"/>
    <xf numFmtId="0" fontId="2" fillId="0" borderId="14" xfId="3" applyFont="1" applyBorder="1"/>
    <xf numFmtId="164" fontId="2" fillId="0" borderId="13" xfId="3" applyNumberFormat="1" applyFont="1" applyBorder="1"/>
    <xf numFmtId="164" fontId="2" fillId="0" borderId="23" xfId="3" applyNumberFormat="1" applyFont="1" applyBorder="1"/>
    <xf numFmtId="0" fontId="28" fillId="0" borderId="0" xfId="0" applyFont="1"/>
    <xf numFmtId="0" fontId="7" fillId="0" borderId="0" xfId="3" applyFont="1" applyAlignment="1">
      <alignment vertical="center" wrapText="1"/>
    </xf>
    <xf numFmtId="0" fontId="7" fillId="0" borderId="0" xfId="3" applyFont="1" applyAlignment="1">
      <alignment horizontal="center" vertical="center" wrapText="1"/>
    </xf>
    <xf numFmtId="164" fontId="2" fillId="0" borderId="10" xfId="6" applyNumberFormat="1" applyFont="1" applyBorder="1" applyAlignment="1">
      <alignment horizontal="center"/>
    </xf>
    <xf numFmtId="0" fontId="2" fillId="0" borderId="16" xfId="6" applyFont="1" applyBorder="1" applyAlignment="1">
      <alignment horizontal="left"/>
    </xf>
    <xf numFmtId="164" fontId="2" fillId="0" borderId="13" xfId="6" applyNumberFormat="1" applyFont="1" applyBorder="1" applyAlignment="1">
      <alignment horizontal="center"/>
    </xf>
    <xf numFmtId="164" fontId="2" fillId="0" borderId="11" xfId="6" applyNumberFormat="1" applyFont="1" applyBorder="1" applyAlignment="1">
      <alignment horizontal="left"/>
    </xf>
    <xf numFmtId="0" fontId="2" fillId="0" borderId="8" xfId="3" applyFont="1" applyBorder="1"/>
    <xf numFmtId="164" fontId="2" fillId="0" borderId="8" xfId="3" applyNumberFormat="1" applyFont="1" applyBorder="1"/>
    <xf numFmtId="0" fontId="2" fillId="0" borderId="11" xfId="6" applyFont="1" applyBorder="1" applyAlignment="1">
      <alignment horizontal="left"/>
    </xf>
    <xf numFmtId="0" fontId="2" fillId="0" borderId="14" xfId="6" applyFont="1" applyBorder="1" applyAlignment="1">
      <alignment horizontal="left"/>
    </xf>
    <xf numFmtId="0" fontId="12" fillId="0" borderId="0" xfId="3" applyFont="1" applyAlignment="1">
      <alignment horizontal="left"/>
    </xf>
    <xf numFmtId="0" fontId="2" fillId="0" borderId="4" xfId="4" applyFont="1" applyBorder="1" applyAlignment="1">
      <alignment horizontal="center"/>
    </xf>
    <xf numFmtId="164" fontId="2" fillId="0" borderId="4" xfId="6" applyNumberFormat="1" applyFont="1" applyBorder="1" applyAlignment="1">
      <alignment horizontal="left"/>
    </xf>
    <xf numFmtId="164" fontId="2" fillId="0" borderId="22" xfId="3" applyNumberFormat="1" applyFont="1" applyBorder="1" applyAlignment="1">
      <alignment horizontal="right"/>
    </xf>
    <xf numFmtId="164" fontId="2" fillId="0" borderId="14" xfId="3" applyNumberFormat="1" applyFont="1" applyBorder="1" applyAlignment="1">
      <alignment horizontal="right"/>
    </xf>
    <xf numFmtId="164" fontId="2" fillId="0" borderId="23" xfId="3" applyNumberFormat="1" applyFont="1" applyBorder="1" applyAlignment="1">
      <alignment horizontal="right"/>
    </xf>
    <xf numFmtId="0" fontId="29" fillId="0" borderId="21" xfId="4" applyFont="1" applyBorder="1" applyAlignment="1">
      <alignment horizontal="center"/>
    </xf>
    <xf numFmtId="0" fontId="29" fillId="0" borderId="21" xfId="4" applyFont="1" applyBorder="1" applyAlignment="1">
      <alignment horizontal="right"/>
    </xf>
    <xf numFmtId="0" fontId="11" fillId="2" borderId="3" xfId="4" applyFont="1" applyFill="1" applyBorder="1" applyAlignment="1">
      <alignment horizontal="center" vertical="center" wrapText="1"/>
    </xf>
    <xf numFmtId="0" fontId="11" fillId="6" borderId="3" xfId="4" applyFont="1" applyFill="1" applyBorder="1" applyAlignment="1">
      <alignment horizontal="center" vertical="center" wrapText="1"/>
    </xf>
    <xf numFmtId="0" fontId="29" fillId="0" borderId="10" xfId="4" applyFont="1" applyBorder="1" applyAlignment="1">
      <alignment horizontal="center"/>
    </xf>
    <xf numFmtId="0" fontId="29" fillId="0" borderId="10" xfId="4" applyFont="1" applyBorder="1" applyAlignment="1">
      <alignment horizontal="left"/>
    </xf>
    <xf numFmtId="164" fontId="29" fillId="6" borderId="10" xfId="4" applyNumberFormat="1" applyFont="1" applyFill="1" applyBorder="1" applyAlignment="1">
      <alignment horizontal="center"/>
    </xf>
    <xf numFmtId="0" fontId="29" fillId="0" borderId="13" xfId="4" applyFont="1" applyBorder="1" applyAlignment="1">
      <alignment horizontal="center"/>
    </xf>
    <xf numFmtId="0" fontId="29" fillId="0" borderId="13" xfId="4" applyFont="1" applyBorder="1" applyAlignment="1">
      <alignment horizontal="left"/>
    </xf>
    <xf numFmtId="164" fontId="29" fillId="6" borderId="13" xfId="4" applyNumberFormat="1" applyFont="1" applyFill="1" applyBorder="1" applyAlignment="1">
      <alignment horizontal="center"/>
    </xf>
    <xf numFmtId="0" fontId="9" fillId="0" borderId="0" xfId="4" applyFont="1"/>
    <xf numFmtId="0" fontId="7" fillId="0" borderId="0" xfId="4" applyFont="1" applyAlignment="1">
      <alignment horizontal="center"/>
    </xf>
    <xf numFmtId="0" fontId="2" fillId="0" borderId="0" xfId="4" applyFont="1" applyAlignment="1">
      <alignment horizontal="center"/>
    </xf>
    <xf numFmtId="0" fontId="2" fillId="0" borderId="21" xfId="4" applyFont="1" applyBorder="1" applyAlignment="1">
      <alignment horizontal="right"/>
    </xf>
    <xf numFmtId="0" fontId="7" fillId="0" borderId="3" xfId="4" applyFont="1" applyBorder="1" applyAlignment="1">
      <alignment horizontal="center" vertical="center" wrapText="1"/>
    </xf>
    <xf numFmtId="0" fontId="11" fillId="0" borderId="7" xfId="4" applyFont="1" applyBorder="1" applyAlignment="1">
      <alignment horizontal="center" vertical="center" wrapText="1"/>
    </xf>
    <xf numFmtId="0" fontId="2" fillId="0" borderId="10" xfId="4" applyFont="1" applyBorder="1" applyAlignment="1">
      <alignment horizontal="left"/>
    </xf>
    <xf numFmtId="164" fontId="2" fillId="0" borderId="10" xfId="4" applyNumberFormat="1" applyFont="1" applyBorder="1" applyAlignment="1">
      <alignment horizontal="center"/>
    </xf>
    <xf numFmtId="1" fontId="2" fillId="0" borderId="10" xfId="4" applyNumberFormat="1" applyFont="1" applyBorder="1" applyAlignment="1">
      <alignment horizontal="right"/>
    </xf>
    <xf numFmtId="1" fontId="2" fillId="0" borderId="10" xfId="4" applyNumberFormat="1" applyFont="1" applyBorder="1" applyAlignment="1" applyProtection="1">
      <alignment horizontal="right"/>
      <protection locked="0"/>
    </xf>
    <xf numFmtId="0" fontId="2" fillId="0" borderId="0" xfId="4" applyFont="1"/>
    <xf numFmtId="166" fontId="2" fillId="0" borderId="10" xfId="4" applyNumberFormat="1" applyFont="1" applyBorder="1" applyAlignment="1" applyProtection="1">
      <alignment horizontal="right"/>
      <protection locked="0"/>
    </xf>
    <xf numFmtId="0" fontId="2" fillId="0" borderId="13" xfId="4" applyFont="1" applyBorder="1" applyAlignment="1">
      <alignment horizontal="left"/>
    </xf>
    <xf numFmtId="164" fontId="2" fillId="0" borderId="13" xfId="4" applyNumberFormat="1" applyFont="1" applyBorder="1" applyAlignment="1">
      <alignment horizontal="center"/>
    </xf>
    <xf numFmtId="1" fontId="2" fillId="0" borderId="13" xfId="4" applyNumberFormat="1" applyFont="1" applyBorder="1" applyAlignment="1">
      <alignment horizontal="right"/>
    </xf>
    <xf numFmtId="1" fontId="2" fillId="0" borderId="13" xfId="4" applyNumberFormat="1" applyFont="1" applyBorder="1" applyAlignment="1" applyProtection="1">
      <alignment horizontal="right"/>
      <protection locked="0"/>
    </xf>
    <xf numFmtId="0" fontId="2" fillId="0" borderId="7" xfId="4" applyFont="1" applyBorder="1" applyAlignment="1">
      <alignment horizontal="center"/>
    </xf>
    <xf numFmtId="0" fontId="2" fillId="0" borderId="7" xfId="4" applyFont="1" applyBorder="1" applyAlignment="1">
      <alignment horizontal="left"/>
    </xf>
    <xf numFmtId="164" fontId="2" fillId="0" borderId="7" xfId="4" applyNumberFormat="1" applyFont="1" applyBorder="1" applyAlignment="1">
      <alignment horizontal="center"/>
    </xf>
    <xf numFmtId="1" fontId="2" fillId="0" borderId="8" xfId="4" applyNumberFormat="1" applyFont="1" applyBorder="1" applyAlignment="1">
      <alignment horizontal="right"/>
    </xf>
    <xf numFmtId="1" fontId="2" fillId="0" borderId="25" xfId="4" applyNumberFormat="1" applyFont="1" applyBorder="1" applyAlignment="1">
      <alignment horizontal="right"/>
    </xf>
    <xf numFmtId="166" fontId="2" fillId="0" borderId="8" xfId="4" applyNumberFormat="1" applyFont="1" applyBorder="1" applyAlignment="1" applyProtection="1">
      <alignment horizontal="right"/>
      <protection locked="0"/>
    </xf>
    <xf numFmtId="1" fontId="2" fillId="0" borderId="11" xfId="4" applyNumberFormat="1" applyFont="1" applyBorder="1" applyAlignment="1">
      <alignment horizontal="right"/>
    </xf>
    <xf numFmtId="1" fontId="2" fillId="0" borderId="22" xfId="4" applyNumberFormat="1" applyFont="1" applyBorder="1" applyAlignment="1">
      <alignment horizontal="right"/>
    </xf>
    <xf numFmtId="166" fontId="2" fillId="0" borderId="11" xfId="4" applyNumberFormat="1" applyFont="1" applyBorder="1" applyAlignment="1" applyProtection="1">
      <alignment horizontal="right"/>
      <protection locked="0"/>
    </xf>
    <xf numFmtId="1" fontId="2" fillId="0" borderId="0" xfId="4" applyNumberFormat="1" applyFont="1" applyAlignment="1">
      <alignment horizontal="right"/>
    </xf>
    <xf numFmtId="1" fontId="2" fillId="0" borderId="14" xfId="4" applyNumberFormat="1" applyFont="1" applyBorder="1" applyAlignment="1">
      <alignment horizontal="right"/>
    </xf>
    <xf numFmtId="1" fontId="2" fillId="0" borderId="23" xfId="4" applyNumberFormat="1" applyFont="1" applyBorder="1" applyAlignment="1">
      <alignment horizontal="right"/>
    </xf>
    <xf numFmtId="166" fontId="2" fillId="0" borderId="14" xfId="4" applyNumberFormat="1" applyFont="1" applyBorder="1" applyAlignment="1" applyProtection="1">
      <alignment horizontal="right"/>
      <protection locked="0"/>
    </xf>
    <xf numFmtId="0" fontId="9" fillId="0" borderId="0" xfId="4" applyFont="1" applyAlignment="1">
      <alignment horizontal="left"/>
    </xf>
    <xf numFmtId="0" fontId="2" fillId="0" borderId="0" xfId="4" applyFont="1" applyAlignment="1">
      <alignment horizontal="left"/>
    </xf>
    <xf numFmtId="0" fontId="7" fillId="0" borderId="2" xfId="4" applyFont="1" applyBorder="1" applyAlignment="1">
      <alignment horizontal="center" vertical="center" wrapText="1"/>
    </xf>
    <xf numFmtId="0" fontId="11" fillId="2" borderId="4" xfId="4" applyFont="1" applyFill="1" applyBorder="1" applyAlignment="1">
      <alignment horizontal="center" vertical="center" wrapText="1"/>
    </xf>
    <xf numFmtId="0" fontId="2" fillId="0" borderId="24" xfId="4" applyFont="1" applyBorder="1"/>
    <xf numFmtId="166" fontId="2" fillId="0" borderId="13" xfId="4" applyNumberFormat="1" applyFont="1" applyBorder="1" applyAlignment="1" applyProtection="1">
      <alignment horizontal="right"/>
      <protection locked="0"/>
    </xf>
    <xf numFmtId="166" fontId="2" fillId="0" borderId="25" xfId="4" applyNumberFormat="1" applyFont="1" applyBorder="1" applyAlignment="1" applyProtection="1">
      <alignment horizontal="right"/>
      <protection locked="0"/>
    </xf>
    <xf numFmtId="166" fontId="2" fillId="0" borderId="22" xfId="4" applyNumberFormat="1" applyFont="1" applyBorder="1" applyAlignment="1" applyProtection="1">
      <alignment horizontal="right"/>
      <protection locked="0"/>
    </xf>
    <xf numFmtId="166" fontId="2" fillId="0" borderId="23" xfId="4" applyNumberFormat="1" applyFont="1" applyBorder="1" applyAlignment="1" applyProtection="1">
      <alignment horizontal="right"/>
      <protection locked="0"/>
    </xf>
    <xf numFmtId="0" fontId="7" fillId="0" borderId="0" xfId="3" applyFont="1" applyAlignment="1">
      <alignment horizontal="center" wrapText="1"/>
    </xf>
    <xf numFmtId="0" fontId="2" fillId="0" borderId="0" xfId="0" applyFont="1"/>
    <xf numFmtId="0" fontId="7" fillId="4" borderId="18" xfId="3" applyFont="1" applyFill="1" applyBorder="1" applyAlignment="1">
      <alignment horizontal="center" vertical="center" wrapText="1"/>
    </xf>
    <xf numFmtId="0" fontId="7" fillId="4" borderId="2" xfId="3" applyFont="1" applyFill="1" applyBorder="1" applyAlignment="1">
      <alignment horizontal="center" vertical="center" wrapText="1"/>
    </xf>
    <xf numFmtId="165" fontId="2" fillId="4" borderId="8" xfId="3" applyNumberFormat="1" applyFont="1" applyFill="1" applyBorder="1" applyAlignment="1">
      <alignment horizontal="right"/>
    </xf>
    <xf numFmtId="165" fontId="2" fillId="4" borderId="11" xfId="0" applyNumberFormat="1" applyFont="1" applyFill="1" applyBorder="1" applyAlignment="1">
      <alignment horizontal="right" vertical="center"/>
    </xf>
    <xf numFmtId="165" fontId="2" fillId="4" borderId="10" xfId="0" applyNumberFormat="1" applyFont="1" applyFill="1" applyBorder="1" applyAlignment="1">
      <alignment horizontal="right" vertical="center"/>
    </xf>
    <xf numFmtId="164" fontId="2" fillId="4" borderId="11" xfId="0" applyNumberFormat="1" applyFont="1" applyFill="1" applyBorder="1" applyAlignment="1">
      <alignment horizontal="right" vertical="center"/>
    </xf>
    <xf numFmtId="165" fontId="2" fillId="4" borderId="19" xfId="3" applyNumberFormat="1" applyFont="1" applyFill="1" applyBorder="1" applyAlignment="1">
      <alignment horizontal="right"/>
    </xf>
    <xf numFmtId="164" fontId="2" fillId="4" borderId="14" xfId="0" applyNumberFormat="1" applyFont="1" applyFill="1" applyBorder="1" applyAlignment="1">
      <alignment horizontal="right" vertical="center"/>
    </xf>
    <xf numFmtId="165" fontId="2" fillId="4" borderId="13" xfId="0" applyNumberFormat="1" applyFont="1" applyFill="1" applyBorder="1" applyAlignment="1">
      <alignment horizontal="right" vertical="center"/>
    </xf>
    <xf numFmtId="0" fontId="2" fillId="4" borderId="8" xfId="3" applyFont="1" applyFill="1" applyBorder="1" applyAlignment="1">
      <alignment horizontal="left"/>
    </xf>
    <xf numFmtId="165" fontId="2" fillId="4" borderId="8" xfId="0" applyNumberFormat="1" applyFont="1" applyFill="1" applyBorder="1" applyAlignment="1">
      <alignment horizontal="right" vertical="center"/>
    </xf>
    <xf numFmtId="165" fontId="2" fillId="4" borderId="7" xfId="0" applyNumberFormat="1" applyFont="1" applyFill="1" applyBorder="1" applyAlignment="1">
      <alignment horizontal="right" vertical="center"/>
    </xf>
    <xf numFmtId="0" fontId="2" fillId="4" borderId="11" xfId="3" applyFont="1" applyFill="1" applyBorder="1" applyAlignment="1">
      <alignment horizontal="left"/>
    </xf>
    <xf numFmtId="0" fontId="2" fillId="4" borderId="17" xfId="3" applyFont="1" applyFill="1" applyBorder="1" applyAlignment="1">
      <alignment horizontal="left"/>
    </xf>
    <xf numFmtId="0" fontId="2" fillId="0" borderId="16" xfId="3" applyFont="1" applyBorder="1"/>
    <xf numFmtId="0" fontId="2" fillId="0" borderId="17" xfId="3" applyFont="1" applyBorder="1"/>
    <xf numFmtId="0" fontId="2" fillId="4" borderId="17" xfId="3" applyFont="1" applyFill="1" applyBorder="1"/>
    <xf numFmtId="165" fontId="2" fillId="0" borderId="17" xfId="0" applyNumberFormat="1" applyFont="1" applyBorder="1" applyAlignment="1">
      <alignment horizontal="right" vertical="center"/>
    </xf>
    <xf numFmtId="165" fontId="2" fillId="4" borderId="17" xfId="0" applyNumberFormat="1" applyFont="1" applyFill="1" applyBorder="1" applyAlignment="1">
      <alignment horizontal="right" vertical="center"/>
    </xf>
    <xf numFmtId="165" fontId="2" fillId="4" borderId="16" xfId="0" applyNumberFormat="1" applyFont="1" applyFill="1" applyBorder="1" applyAlignment="1">
      <alignment horizontal="right" vertical="center"/>
    </xf>
    <xf numFmtId="165" fontId="2" fillId="0" borderId="0" xfId="0" applyNumberFormat="1" applyFont="1" applyAlignment="1">
      <alignment horizontal="right" vertical="center"/>
    </xf>
    <xf numFmtId="164" fontId="2" fillId="0" borderId="0" xfId="7" applyNumberFormat="1" applyFont="1" applyAlignment="1">
      <alignment horizontal="right" wrapText="1"/>
    </xf>
    <xf numFmtId="164" fontId="2" fillId="0" borderId="0" xfId="0" applyNumberFormat="1" applyFont="1" applyAlignment="1">
      <alignment horizontal="right" wrapText="1"/>
    </xf>
    <xf numFmtId="0" fontId="12" fillId="0" borderId="0" xfId="3" applyFont="1"/>
    <xf numFmtId="0" fontId="9" fillId="0" borderId="0" xfId="0" applyFont="1"/>
    <xf numFmtId="0" fontId="9" fillId="0" borderId="0" xfId="3" applyFont="1" applyAlignment="1">
      <alignment horizontal="left"/>
    </xf>
    <xf numFmtId="0" fontId="9" fillId="0" borderId="0" xfId="6" applyFont="1" applyAlignment="1">
      <alignment horizontal="right"/>
    </xf>
    <xf numFmtId="2" fontId="15" fillId="0" borderId="0" xfId="3" applyNumberFormat="1" applyFont="1" applyAlignment="1">
      <alignment horizontal="right"/>
    </xf>
    <xf numFmtId="0" fontId="17" fillId="0" borderId="0" xfId="6" applyFont="1" applyAlignment="1">
      <alignment horizontal="right" vertical="center"/>
    </xf>
    <xf numFmtId="0" fontId="11" fillId="0" borderId="3" xfId="3" applyFont="1" applyBorder="1" applyAlignment="1">
      <alignment horizontal="center" vertical="center" wrapText="1"/>
    </xf>
    <xf numFmtId="0" fontId="18" fillId="0" borderId="3" xfId="3" applyFont="1" applyBorder="1" applyAlignment="1">
      <alignment horizontal="center" vertical="center" wrapText="1"/>
    </xf>
    <xf numFmtId="0" fontId="2" fillId="0" borderId="4" xfId="3" applyFont="1" applyBorder="1" applyAlignment="1">
      <alignment horizontal="center" wrapText="1"/>
    </xf>
    <xf numFmtId="164" fontId="2" fillId="0" borderId="4" xfId="6" applyNumberFormat="1" applyFont="1" applyBorder="1" applyAlignment="1">
      <alignment horizontal="center"/>
    </xf>
    <xf numFmtId="164" fontId="2" fillId="0" borderId="4" xfId="3" applyNumberFormat="1" applyFont="1" applyBorder="1"/>
    <xf numFmtId="164" fontId="15" fillId="0" borderId="4" xfId="3" applyNumberFormat="1" applyFont="1" applyBorder="1"/>
    <xf numFmtId="164" fontId="15" fillId="0" borderId="4" xfId="3" applyNumberFormat="1" applyFont="1" applyBorder="1" applyAlignment="1">
      <alignment horizontal="right"/>
    </xf>
    <xf numFmtId="0" fontId="2" fillId="0" borderId="10" xfId="3" applyFont="1" applyBorder="1" applyAlignment="1">
      <alignment horizontal="center" wrapText="1"/>
    </xf>
    <xf numFmtId="0" fontId="2" fillId="0" borderId="13" xfId="3" applyFont="1" applyBorder="1" applyAlignment="1">
      <alignment horizontal="center" wrapText="1"/>
    </xf>
    <xf numFmtId="164" fontId="2" fillId="0" borderId="13" xfId="6" applyNumberFormat="1" applyFont="1" applyBorder="1" applyAlignment="1">
      <alignment horizontal="left"/>
    </xf>
    <xf numFmtId="0" fontId="2" fillId="0" borderId="7" xfId="3" applyFont="1" applyBorder="1" applyAlignment="1">
      <alignment horizontal="center" vertical="center" wrapText="1"/>
    </xf>
    <xf numFmtId="164" fontId="2" fillId="0" borderId="7" xfId="3" applyNumberFormat="1" applyFont="1" applyBorder="1"/>
    <xf numFmtId="164" fontId="15" fillId="0" borderId="7" xfId="3" applyNumberFormat="1" applyFont="1" applyBorder="1" applyAlignment="1">
      <alignment horizontal="right"/>
    </xf>
    <xf numFmtId="0" fontId="2" fillId="0" borderId="10" xfId="3" applyFont="1" applyBorder="1" applyAlignment="1">
      <alignment horizontal="center" vertical="center" wrapText="1"/>
    </xf>
    <xf numFmtId="0" fontId="15" fillId="0" borderId="10" xfId="3" applyFont="1" applyBorder="1" applyAlignment="1">
      <alignment horizontal="right"/>
    </xf>
    <xf numFmtId="0" fontId="2" fillId="0" borderId="13" xfId="6" applyFont="1" applyBorder="1" applyAlignment="1">
      <alignment horizontal="center" vertical="center"/>
    </xf>
    <xf numFmtId="164" fontId="2" fillId="0" borderId="13" xfId="6" applyNumberFormat="1" applyFont="1" applyBorder="1" applyAlignment="1">
      <alignment horizontal="right" vertical="center"/>
    </xf>
    <xf numFmtId="0" fontId="15" fillId="0" borderId="13" xfId="3" applyFont="1" applyBorder="1" applyAlignment="1">
      <alignment horizontal="right"/>
    </xf>
    <xf numFmtId="0" fontId="20" fillId="0" borderId="0" xfId="3" applyFont="1" applyAlignment="1">
      <alignment horizontal="left"/>
    </xf>
    <xf numFmtId="0" fontId="15" fillId="0" borderId="0" xfId="3" applyFont="1" applyAlignment="1">
      <alignment horizontal="left"/>
    </xf>
    <xf numFmtId="2" fontId="15" fillId="0" borderId="0" xfId="3" applyNumberFormat="1" applyFont="1" applyAlignment="1">
      <alignment horizontal="left"/>
    </xf>
    <xf numFmtId="2" fontId="17" fillId="0" borderId="0" xfId="3" applyNumberFormat="1" applyFont="1" applyAlignment="1">
      <alignment horizontal="left"/>
    </xf>
    <xf numFmtId="2" fontId="17" fillId="0" borderId="0" xfId="3" applyNumberFormat="1" applyFont="1" applyAlignment="1">
      <alignment horizontal="right"/>
    </xf>
    <xf numFmtId="49" fontId="7" fillId="0" borderId="2" xfId="3" applyNumberFormat="1" applyFont="1" applyBorder="1" applyAlignment="1">
      <alignment horizontal="center" vertical="center" wrapText="1"/>
    </xf>
    <xf numFmtId="49" fontId="7" fillId="0" borderId="26" xfId="3" applyNumberFormat="1" applyFont="1" applyBorder="1" applyAlignment="1">
      <alignment vertical="center" wrapText="1"/>
    </xf>
    <xf numFmtId="49" fontId="7" fillId="0" borderId="1" xfId="3" applyNumberFormat="1" applyFont="1" applyBorder="1" applyAlignment="1">
      <alignment vertical="center" wrapText="1"/>
    </xf>
    <xf numFmtId="49" fontId="7" fillId="0" borderId="28" xfId="3" applyNumberFormat="1" applyFont="1" applyBorder="1" applyAlignment="1">
      <alignment vertical="center" wrapText="1"/>
    </xf>
    <xf numFmtId="49" fontId="7" fillId="0" borderId="3" xfId="3" applyNumberFormat="1" applyFont="1" applyBorder="1" applyAlignment="1">
      <alignment horizontal="center" vertical="center" wrapText="1"/>
    </xf>
    <xf numFmtId="49" fontId="7" fillId="0" borderId="21" xfId="3" applyNumberFormat="1" applyFont="1" applyBorder="1" applyAlignment="1">
      <alignment horizontal="center" vertical="center" wrapText="1"/>
    </xf>
    <xf numFmtId="0" fontId="27" fillId="0" borderId="0" xfId="3" applyFont="1" applyAlignment="1">
      <alignment horizontal="right"/>
    </xf>
    <xf numFmtId="0" fontId="1" fillId="0" borderId="0" xfId="3"/>
    <xf numFmtId="0" fontId="15" fillId="0" borderId="21" xfId="3" applyFont="1" applyBorder="1" applyAlignment="1">
      <alignment horizontal="right"/>
    </xf>
    <xf numFmtId="0" fontId="15" fillId="0" borderId="0" xfId="3" applyFont="1" applyAlignment="1">
      <alignment horizontal="right"/>
    </xf>
    <xf numFmtId="164" fontId="17" fillId="0" borderId="0" xfId="3" applyNumberFormat="1" applyFont="1" applyAlignment="1">
      <alignment horizontal="right" vertical="center"/>
    </xf>
    <xf numFmtId="164" fontId="15" fillId="0" borderId="0" xfId="3" applyNumberFormat="1" applyFont="1" applyAlignment="1">
      <alignment horizontal="right"/>
    </xf>
    <xf numFmtId="0" fontId="16" fillId="0" borderId="1" xfId="3" applyFont="1" applyBorder="1" applyAlignment="1">
      <alignment vertical="center"/>
    </xf>
    <xf numFmtId="0" fontId="16" fillId="0" borderId="3" xfId="3" applyFont="1" applyBorder="1" applyAlignment="1">
      <alignment horizontal="center" vertical="center"/>
    </xf>
    <xf numFmtId="0" fontId="16" fillId="0" borderId="2" xfId="3" applyFont="1" applyBorder="1" applyAlignment="1">
      <alignment horizontal="center" vertical="center" wrapText="1"/>
    </xf>
    <xf numFmtId="0" fontId="16" fillId="0" borderId="1" xfId="3" applyFont="1" applyBorder="1" applyAlignment="1">
      <alignment horizontal="center" vertical="center" wrapText="1"/>
    </xf>
    <xf numFmtId="0" fontId="18" fillId="0" borderId="3" xfId="3" applyFont="1" applyBorder="1" applyAlignment="1">
      <alignment horizontal="center" vertical="center"/>
    </xf>
    <xf numFmtId="164" fontId="2" fillId="0" borderId="10" xfId="3" applyNumberFormat="1" applyFont="1" applyBorder="1" applyAlignment="1">
      <alignment horizontal="center" vertical="center"/>
    </xf>
    <xf numFmtId="164" fontId="2" fillId="0" borderId="11" xfId="3" applyNumberFormat="1" applyFont="1" applyBorder="1" applyAlignment="1">
      <alignment horizontal="left" vertical="center"/>
    </xf>
    <xf numFmtId="164" fontId="15" fillId="0" borderId="11" xfId="3" applyNumberFormat="1" applyFont="1" applyBorder="1" applyAlignment="1">
      <alignment horizontal="right"/>
    </xf>
    <xf numFmtId="164" fontId="15" fillId="0" borderId="22" xfId="3" applyNumberFormat="1" applyFont="1" applyBorder="1" applyAlignment="1">
      <alignment horizontal="right"/>
    </xf>
    <xf numFmtId="164" fontId="15" fillId="0" borderId="7" xfId="3" applyNumberFormat="1" applyFont="1" applyBorder="1" applyAlignment="1">
      <alignment horizontal="right" wrapText="1"/>
    </xf>
    <xf numFmtId="164" fontId="15" fillId="0" borderId="7" xfId="3" applyNumberFormat="1" applyFont="1" applyBorder="1" applyAlignment="1">
      <alignment horizontal="center" wrapText="1"/>
    </xf>
    <xf numFmtId="164" fontId="2" fillId="0" borderId="13" xfId="3" applyNumberFormat="1" applyFont="1" applyBorder="1" applyAlignment="1">
      <alignment horizontal="center" vertical="center"/>
    </xf>
    <xf numFmtId="164" fontId="2" fillId="0" borderId="14" xfId="3" applyNumberFormat="1" applyFont="1" applyBorder="1" applyAlignment="1">
      <alignment horizontal="left" vertical="center"/>
    </xf>
    <xf numFmtId="164" fontId="15" fillId="0" borderId="14" xfId="3" applyNumberFormat="1" applyFont="1" applyBorder="1" applyAlignment="1">
      <alignment horizontal="right"/>
    </xf>
    <xf numFmtId="164" fontId="15" fillId="0" borderId="23" xfId="3" applyNumberFormat="1" applyFont="1" applyBorder="1" applyAlignment="1">
      <alignment horizontal="right"/>
    </xf>
    <xf numFmtId="164" fontId="2" fillId="0" borderId="8" xfId="3" applyNumberFormat="1" applyFont="1" applyBorder="1" applyAlignment="1">
      <alignment horizontal="right"/>
    </xf>
    <xf numFmtId="164" fontId="15" fillId="0" borderId="8" xfId="3" applyNumberFormat="1" applyFont="1" applyBorder="1" applyAlignment="1">
      <alignment horizontal="right"/>
    </xf>
    <xf numFmtId="0" fontId="2" fillId="0" borderId="11" xfId="3" applyFont="1" applyBorder="1" applyAlignment="1">
      <alignment horizontal="right"/>
    </xf>
    <xf numFmtId="0" fontId="15" fillId="0" borderId="11" xfId="3" applyFont="1" applyBorder="1" applyAlignment="1">
      <alignment horizontal="right"/>
    </xf>
    <xf numFmtId="0" fontId="15" fillId="0" borderId="32" xfId="3" applyFont="1" applyBorder="1" applyAlignment="1">
      <alignment horizontal="right"/>
    </xf>
    <xf numFmtId="164" fontId="15" fillId="0" borderId="33" xfId="3" applyNumberFormat="1" applyFont="1" applyBorder="1" applyAlignment="1">
      <alignment horizontal="right"/>
    </xf>
    <xf numFmtId="0" fontId="17" fillId="0" borderId="0" xfId="3" applyFont="1" applyAlignment="1">
      <alignment vertical="top" wrapText="1"/>
    </xf>
    <xf numFmtId="164" fontId="15" fillId="0" borderId="11" xfId="3" applyNumberFormat="1" applyFont="1" applyBorder="1" applyAlignment="1">
      <alignment horizontal="center" vertical="center"/>
    </xf>
    <xf numFmtId="164" fontId="15" fillId="0" borderId="14" xfId="3" applyNumberFormat="1" applyFont="1" applyBorder="1" applyAlignment="1">
      <alignment horizontal="center" vertical="center"/>
    </xf>
    <xf numFmtId="164" fontId="0" fillId="0" borderId="0" xfId="0" applyNumberFormat="1"/>
    <xf numFmtId="164" fontId="15" fillId="0" borderId="22" xfId="3" applyNumberFormat="1" applyFont="1" applyBorder="1"/>
    <xf numFmtId="164" fontId="15" fillId="0" borderId="23" xfId="3" applyNumberFormat="1" applyFont="1" applyBorder="1"/>
    <xf numFmtId="164" fontId="15" fillId="0" borderId="4" xfId="3" applyNumberFormat="1" applyFont="1" applyBorder="1" applyAlignment="1">
      <alignment horizontal="center" vertical="center"/>
    </xf>
    <xf numFmtId="0" fontId="7" fillId="0" borderId="1" xfId="3" applyFont="1" applyBorder="1" applyAlignment="1">
      <alignment horizontal="center" vertical="center" wrapText="1"/>
    </xf>
    <xf numFmtId="0" fontId="7" fillId="0" borderId="2" xfId="3" applyFont="1" applyBorder="1" applyAlignment="1">
      <alignment horizontal="center" vertical="center"/>
    </xf>
    <xf numFmtId="0" fontId="16" fillId="0" borderId="26" xfId="4" applyFont="1" applyBorder="1" applyAlignment="1">
      <alignment horizontal="center" vertical="center" wrapText="1"/>
    </xf>
    <xf numFmtId="0" fontId="16" fillId="0" borderId="1" xfId="4" applyFont="1" applyBorder="1" applyAlignment="1">
      <alignment horizontal="center" vertical="center" wrapText="1"/>
    </xf>
    <xf numFmtId="0" fontId="16" fillId="0" borderId="2" xfId="4" applyFont="1" applyBorder="1" applyAlignment="1">
      <alignment horizontal="center" vertical="center" wrapText="1"/>
    </xf>
    <xf numFmtId="0" fontId="7" fillId="0" borderId="3" xfId="3" applyFont="1" applyBorder="1" applyAlignment="1">
      <alignment horizontal="center" vertical="center" wrapText="1"/>
    </xf>
    <xf numFmtId="164" fontId="29" fillId="0" borderId="10" xfId="4" applyNumberFormat="1" applyFont="1" applyBorder="1"/>
    <xf numFmtId="165" fontId="29" fillId="0" borderId="10" xfId="4" applyNumberFormat="1" applyFont="1" applyBorder="1" applyAlignment="1">
      <alignment horizontal="right"/>
    </xf>
    <xf numFmtId="164" fontId="22" fillId="0" borderId="10" xfId="4" applyNumberFormat="1" applyFont="1" applyBorder="1"/>
    <xf numFmtId="164" fontId="22" fillId="0" borderId="12" xfId="4" applyNumberFormat="1" applyFont="1" applyBorder="1"/>
    <xf numFmtId="165" fontId="22" fillId="0" borderId="10" xfId="4" applyNumberFormat="1" applyFont="1" applyBorder="1" applyAlignment="1">
      <alignment horizontal="right"/>
    </xf>
    <xf numFmtId="164" fontId="29" fillId="0" borderId="13" xfId="4" applyNumberFormat="1" applyFont="1" applyBorder="1"/>
    <xf numFmtId="165" fontId="29" fillId="0" borderId="13" xfId="4" applyNumberFormat="1" applyFont="1" applyBorder="1" applyAlignment="1">
      <alignment horizontal="right"/>
    </xf>
    <xf numFmtId="164" fontId="22" fillId="0" borderId="13" xfId="4" applyNumberFormat="1" applyFont="1" applyBorder="1"/>
    <xf numFmtId="164" fontId="22" fillId="0" borderId="15" xfId="4" applyNumberFormat="1" applyFont="1" applyBorder="1"/>
    <xf numFmtId="165" fontId="22" fillId="0" borderId="13" xfId="4" applyNumberFormat="1" applyFont="1" applyBorder="1" applyAlignment="1">
      <alignment horizontal="right"/>
    </xf>
    <xf numFmtId="0" fontId="19" fillId="0" borderId="27" xfId="4" applyFont="1" applyBorder="1" applyAlignment="1">
      <alignment horizontal="center" vertical="center" wrapText="1"/>
    </xf>
    <xf numFmtId="0" fontId="31" fillId="0" borderId="27" xfId="4" applyFont="1" applyBorder="1" applyAlignment="1">
      <alignment horizontal="center" vertical="center" wrapText="1"/>
    </xf>
    <xf numFmtId="0" fontId="19" fillId="0" borderId="28" xfId="4" applyFont="1" applyBorder="1" applyAlignment="1">
      <alignment horizontal="center" vertical="center" wrapText="1"/>
    </xf>
    <xf numFmtId="0" fontId="16" fillId="0" borderId="3" xfId="3" applyFont="1" applyBorder="1" applyAlignment="1">
      <alignment horizontal="center" vertical="center" wrapText="1"/>
    </xf>
    <xf numFmtId="0" fontId="7" fillId="0" borderId="0" xfId="3" applyFont="1" applyAlignment="1">
      <alignment horizontal="center" vertical="center"/>
    </xf>
    <xf numFmtId="0" fontId="7" fillId="0" borderId="31" xfId="3" applyFont="1" applyBorder="1" applyAlignment="1">
      <alignment horizontal="center" vertical="center" wrapText="1"/>
    </xf>
    <xf numFmtId="0" fontId="7" fillId="0" borderId="27" xfId="3" applyFont="1" applyBorder="1" applyAlignment="1">
      <alignment horizontal="center" vertical="center" wrapText="1"/>
    </xf>
    <xf numFmtId="0" fontId="7" fillId="0" borderId="2" xfId="3" applyFont="1" applyBorder="1" applyAlignment="1">
      <alignment horizontal="center" vertical="center" wrapText="1"/>
    </xf>
    <xf numFmtId="0" fontId="7" fillId="0" borderId="26" xfId="3" applyFont="1" applyBorder="1" applyAlignment="1">
      <alignment horizontal="center" vertical="center" wrapText="1"/>
    </xf>
    <xf numFmtId="0" fontId="7" fillId="0" borderId="1" xfId="3" applyFont="1" applyBorder="1" applyAlignment="1">
      <alignment horizontal="center" vertical="center" wrapText="1"/>
    </xf>
    <xf numFmtId="0" fontId="7" fillId="0" borderId="0" xfId="3" applyFont="1" applyAlignment="1">
      <alignment horizontal="center" vertical="top" wrapText="1"/>
    </xf>
    <xf numFmtId="0" fontId="16" fillId="0" borderId="0" xfId="3" applyFont="1" applyAlignment="1">
      <alignment horizontal="center" vertical="top" wrapText="1"/>
    </xf>
    <xf numFmtId="0" fontId="17" fillId="0" borderId="0" xfId="3" applyFont="1" applyAlignment="1">
      <alignment horizontal="left"/>
    </xf>
    <xf numFmtId="0" fontId="7" fillId="0" borderId="0" xfId="3" applyFont="1" applyAlignment="1">
      <alignment horizontal="center"/>
    </xf>
    <xf numFmtId="0" fontId="16" fillId="0" borderId="0" xfId="3" applyFont="1" applyAlignment="1">
      <alignment horizontal="center"/>
    </xf>
    <xf numFmtId="0" fontId="7" fillId="0" borderId="24" xfId="3" applyFont="1" applyBorder="1" applyAlignment="1">
      <alignment horizontal="center" vertical="center" wrapText="1"/>
    </xf>
    <xf numFmtId="0" fontId="7" fillId="0" borderId="2" xfId="3" applyFont="1" applyBorder="1" applyAlignment="1">
      <alignment horizontal="center" vertical="center"/>
    </xf>
    <xf numFmtId="0" fontId="7" fillId="0" borderId="26" xfId="3" applyFont="1" applyBorder="1" applyAlignment="1">
      <alignment horizontal="center" vertical="center"/>
    </xf>
    <xf numFmtId="0" fontId="16" fillId="0" borderId="26" xfId="3" applyFont="1" applyBorder="1" applyAlignment="1">
      <alignment horizontal="center" vertical="center"/>
    </xf>
    <xf numFmtId="0" fontId="16" fillId="0" borderId="1" xfId="3" applyFont="1" applyBorder="1" applyAlignment="1">
      <alignment horizontal="center" vertical="center"/>
    </xf>
    <xf numFmtId="0" fontId="16" fillId="0" borderId="3" xfId="3" applyFont="1" applyBorder="1" applyAlignment="1">
      <alignment horizontal="center" vertical="center"/>
    </xf>
    <xf numFmtId="0" fontId="17" fillId="0" borderId="0" xfId="4" applyFont="1" applyAlignment="1">
      <alignment horizontal="left"/>
    </xf>
    <xf numFmtId="0" fontId="7" fillId="0" borderId="0" xfId="4" applyFont="1" applyAlignment="1">
      <alignment horizontal="center"/>
    </xf>
    <xf numFmtId="0" fontId="16" fillId="0" borderId="0" xfId="4" applyFont="1" applyAlignment="1">
      <alignment horizontal="center"/>
    </xf>
    <xf numFmtId="0" fontId="7" fillId="0" borderId="31" xfId="4" applyFont="1" applyBorder="1" applyAlignment="1">
      <alignment horizontal="center" vertical="center" wrapText="1"/>
    </xf>
    <xf numFmtId="0" fontId="7" fillId="0" borderId="24" xfId="4" applyFont="1" applyBorder="1" applyAlignment="1">
      <alignment horizontal="center" vertical="center" wrapText="1"/>
    </xf>
    <xf numFmtId="0" fontId="7" fillId="0" borderId="27"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6" xfId="4" applyFont="1" applyBorder="1" applyAlignment="1">
      <alignment horizontal="center" vertical="center" wrapText="1"/>
    </xf>
    <xf numFmtId="0" fontId="7" fillId="0" borderId="1" xfId="4" applyFont="1" applyBorder="1" applyAlignment="1">
      <alignment horizontal="center" vertical="center" wrapText="1"/>
    </xf>
    <xf numFmtId="2" fontId="16" fillId="0" borderId="31" xfId="4" applyNumberFormat="1" applyFont="1" applyBorder="1" applyAlignment="1">
      <alignment horizontal="center" vertical="center" wrapText="1"/>
    </xf>
    <xf numFmtId="2" fontId="16" fillId="0" borderId="24" xfId="4" applyNumberFormat="1" applyFont="1" applyBorder="1" applyAlignment="1">
      <alignment horizontal="center" vertical="center" wrapText="1"/>
    </xf>
    <xf numFmtId="2" fontId="16" fillId="0" borderId="27" xfId="4" applyNumberFormat="1" applyFont="1" applyBorder="1" applyAlignment="1">
      <alignment horizontal="center" vertical="center" wrapText="1"/>
    </xf>
    <xf numFmtId="0" fontId="7" fillId="0" borderId="19" xfId="4" applyFont="1" applyBorder="1" applyAlignment="1">
      <alignment horizontal="center" vertical="center" wrapText="1"/>
    </xf>
    <xf numFmtId="0" fontId="7" fillId="0" borderId="21" xfId="4" applyFont="1" applyBorder="1" applyAlignment="1">
      <alignment horizontal="center" vertical="center" wrapText="1"/>
    </xf>
    <xf numFmtId="0" fontId="7" fillId="0" borderId="19" xfId="4" applyFont="1" applyBorder="1" applyAlignment="1">
      <alignment horizontal="center" wrapText="1"/>
    </xf>
    <xf numFmtId="0" fontId="7" fillId="0" borderId="21" xfId="4" applyFont="1" applyBorder="1" applyAlignment="1">
      <alignment horizontal="center" wrapText="1"/>
    </xf>
    <xf numFmtId="0" fontId="7" fillId="0" borderId="2" xfId="4" applyFont="1" applyBorder="1" applyAlignment="1">
      <alignment horizontal="center" wrapText="1"/>
    </xf>
    <xf numFmtId="0" fontId="7" fillId="0" borderId="26" xfId="4" applyFont="1" applyBorder="1" applyAlignment="1">
      <alignment horizontal="center" wrapText="1"/>
    </xf>
    <xf numFmtId="0" fontId="7" fillId="0" borderId="3" xfId="4" applyFont="1" applyBorder="1" applyAlignment="1">
      <alignment horizontal="center" vertical="center" wrapText="1"/>
    </xf>
    <xf numFmtId="0" fontId="7" fillId="0" borderId="4" xfId="4" applyFont="1" applyBorder="1" applyAlignment="1">
      <alignment horizontal="center" vertical="center" wrapText="1"/>
    </xf>
    <xf numFmtId="0" fontId="7" fillId="0" borderId="10" xfId="4" applyFont="1" applyBorder="1" applyAlignment="1">
      <alignment horizontal="center" vertical="center" wrapText="1"/>
    </xf>
    <xf numFmtId="0" fontId="7" fillId="0" borderId="13" xfId="4" applyFont="1" applyBorder="1" applyAlignment="1">
      <alignment horizontal="center" vertical="center" wrapText="1"/>
    </xf>
    <xf numFmtId="2" fontId="16" fillId="0" borderId="4" xfId="4" applyNumberFormat="1" applyFont="1" applyBorder="1" applyAlignment="1">
      <alignment horizontal="center" vertical="center" wrapText="1"/>
    </xf>
    <xf numFmtId="2" fontId="16" fillId="0" borderId="10" xfId="4" applyNumberFormat="1" applyFont="1" applyBorder="1" applyAlignment="1">
      <alignment horizontal="center" vertical="center" wrapText="1"/>
    </xf>
    <xf numFmtId="2" fontId="16" fillId="0" borderId="13" xfId="4" applyNumberFormat="1" applyFont="1" applyBorder="1" applyAlignment="1">
      <alignment horizontal="center" vertical="center" wrapText="1"/>
    </xf>
    <xf numFmtId="0" fontId="7" fillId="6" borderId="31" xfId="4" applyFont="1" applyFill="1" applyBorder="1" applyAlignment="1">
      <alignment horizontal="center" vertical="center" wrapText="1"/>
    </xf>
    <xf numFmtId="0" fontId="7" fillId="6" borderId="24" xfId="4" applyFont="1" applyFill="1" applyBorder="1" applyAlignment="1">
      <alignment horizontal="center" vertical="center" wrapText="1"/>
    </xf>
    <xf numFmtId="0" fontId="7" fillId="6" borderId="27" xfId="4" applyFont="1" applyFill="1" applyBorder="1" applyAlignment="1">
      <alignment horizontal="center" vertical="center" wrapText="1"/>
    </xf>
    <xf numFmtId="0" fontId="16" fillId="0" borderId="2" xfId="4" applyFont="1" applyBorder="1" applyAlignment="1">
      <alignment horizontal="center" vertical="center" wrapText="1"/>
    </xf>
    <xf numFmtId="0" fontId="16" fillId="0" borderId="1" xfId="4" applyFont="1" applyBorder="1" applyAlignment="1">
      <alignment horizontal="center" vertical="center" wrapText="1"/>
    </xf>
    <xf numFmtId="0" fontId="16" fillId="0" borderId="19" xfId="4" applyFont="1" applyBorder="1" applyAlignment="1">
      <alignment horizontal="center" vertical="center" wrapText="1"/>
    </xf>
    <xf numFmtId="0" fontId="16" fillId="0" borderId="28" xfId="4" applyFont="1" applyBorder="1" applyAlignment="1">
      <alignment horizontal="center" vertical="center" wrapText="1"/>
    </xf>
    <xf numFmtId="0" fontId="16" fillId="0" borderId="31" xfId="4" applyFont="1" applyBorder="1" applyAlignment="1">
      <alignment horizontal="center" vertical="center" wrapText="1"/>
    </xf>
    <xf numFmtId="0" fontId="16" fillId="0" borderId="24" xfId="4" applyFont="1" applyBorder="1" applyAlignment="1">
      <alignment horizontal="center" vertical="center" wrapText="1"/>
    </xf>
    <xf numFmtId="0" fontId="16" fillId="0" borderId="27" xfId="4" applyFont="1" applyBorder="1" applyAlignment="1">
      <alignment horizontal="center" vertical="center" wrapText="1"/>
    </xf>
    <xf numFmtId="0" fontId="7" fillId="0" borderId="28" xfId="4" applyFont="1" applyBorder="1" applyAlignment="1">
      <alignment horizontal="center" vertical="center" wrapText="1"/>
    </xf>
    <xf numFmtId="0" fontId="16" fillId="0" borderId="21" xfId="4" applyFont="1" applyBorder="1" applyAlignment="1">
      <alignment horizontal="center" vertical="center" wrapText="1"/>
    </xf>
    <xf numFmtId="0" fontId="16" fillId="0" borderId="26" xfId="4" applyFont="1" applyBorder="1" applyAlignment="1">
      <alignment horizontal="center" vertical="center" wrapText="1"/>
    </xf>
    <xf numFmtId="0" fontId="16" fillId="0" borderId="0" xfId="6" applyFont="1" applyAlignment="1">
      <alignment horizontal="center"/>
    </xf>
    <xf numFmtId="0" fontId="16" fillId="0" borderId="31" xfId="3" applyFont="1" applyBorder="1" applyAlignment="1">
      <alignment horizontal="center" vertical="center" wrapText="1"/>
    </xf>
    <xf numFmtId="0" fontId="16" fillId="0" borderId="24" xfId="3" applyFont="1" applyBorder="1" applyAlignment="1">
      <alignment horizontal="center" vertical="center" wrapText="1"/>
    </xf>
    <xf numFmtId="0" fontId="16" fillId="0" borderId="27" xfId="3" applyFont="1" applyBorder="1" applyAlignment="1">
      <alignment horizontal="center" vertical="center" wrapText="1"/>
    </xf>
    <xf numFmtId="0" fontId="7" fillId="0" borderId="0" xfId="3" applyFont="1" applyAlignment="1">
      <alignment horizontal="center" vertical="center" wrapText="1"/>
    </xf>
    <xf numFmtId="0" fontId="16" fillId="0" borderId="0" xfId="3" applyFont="1" applyAlignment="1">
      <alignment horizontal="center" vertical="center" wrapText="1"/>
    </xf>
    <xf numFmtId="0" fontId="7" fillId="0" borderId="2" xfId="3" applyFont="1" applyBorder="1" applyAlignment="1">
      <alignment horizontal="center"/>
    </xf>
    <xf numFmtId="0" fontId="7" fillId="0" borderId="26" xfId="3" applyFont="1" applyBorder="1" applyAlignment="1">
      <alignment horizontal="center"/>
    </xf>
    <xf numFmtId="0" fontId="16" fillId="0" borderId="26" xfId="3" applyFont="1" applyBorder="1" applyAlignment="1">
      <alignment horizontal="center"/>
    </xf>
    <xf numFmtId="0" fontId="16" fillId="0" borderId="1" xfId="3" applyFont="1" applyBorder="1" applyAlignment="1">
      <alignment horizontal="center"/>
    </xf>
    <xf numFmtId="0" fontId="16" fillId="0" borderId="31" xfId="3" applyFont="1" applyBorder="1" applyAlignment="1">
      <alignment horizontal="center" vertical="center"/>
    </xf>
    <xf numFmtId="0" fontId="16" fillId="0" borderId="24" xfId="3" applyFont="1" applyBorder="1" applyAlignment="1">
      <alignment horizontal="center" vertical="center"/>
    </xf>
    <xf numFmtId="0" fontId="16" fillId="0" borderId="27" xfId="3" applyFont="1" applyBorder="1" applyAlignment="1">
      <alignment horizontal="center" vertical="center"/>
    </xf>
    <xf numFmtId="0" fontId="7" fillId="0" borderId="3" xfId="3" applyFont="1" applyBorder="1" applyAlignment="1">
      <alignment horizontal="center" vertical="center"/>
    </xf>
    <xf numFmtId="2" fontId="7" fillId="0" borderId="2" xfId="3" applyNumberFormat="1" applyFont="1" applyBorder="1" applyAlignment="1">
      <alignment horizontal="center" vertical="center" wrapText="1"/>
    </xf>
    <xf numFmtId="2" fontId="7" fillId="0" borderId="26" xfId="3" applyNumberFormat="1" applyFont="1" applyBorder="1" applyAlignment="1">
      <alignment horizontal="center" vertical="center" wrapText="1"/>
    </xf>
    <xf numFmtId="2" fontId="16" fillId="0" borderId="26" xfId="3" applyNumberFormat="1" applyFont="1" applyBorder="1" applyAlignment="1">
      <alignment horizontal="center" vertical="center" wrapText="1"/>
    </xf>
    <xf numFmtId="2" fontId="16" fillId="0" borderId="1" xfId="3" applyNumberFormat="1" applyFont="1" applyBorder="1" applyAlignment="1">
      <alignment horizontal="center" vertical="center" wrapText="1"/>
    </xf>
    <xf numFmtId="0" fontId="9" fillId="0" borderId="0" xfId="3" applyFont="1" applyAlignment="1">
      <alignment horizontal="left"/>
    </xf>
    <xf numFmtId="0" fontId="7" fillId="0" borderId="3" xfId="3" applyFont="1" applyBorder="1" applyAlignment="1">
      <alignment horizontal="center" vertical="center" wrapText="1"/>
    </xf>
    <xf numFmtId="2" fontId="7" fillId="0" borderId="1" xfId="3" applyNumberFormat="1" applyFont="1" applyBorder="1" applyAlignment="1">
      <alignment horizontal="center" vertical="center" wrapText="1"/>
    </xf>
    <xf numFmtId="2" fontId="16" fillId="0" borderId="31" xfId="3" applyNumberFormat="1" applyFont="1" applyBorder="1" applyAlignment="1">
      <alignment horizontal="center" vertical="center" wrapText="1"/>
    </xf>
    <xf numFmtId="2" fontId="16" fillId="0" borderId="24" xfId="3" applyNumberFormat="1" applyFont="1" applyBorder="1" applyAlignment="1">
      <alignment horizontal="center" vertical="center" wrapText="1"/>
    </xf>
    <xf numFmtId="2" fontId="16" fillId="0" borderId="27" xfId="3" applyNumberFormat="1" applyFont="1" applyBorder="1" applyAlignment="1">
      <alignment horizontal="center" vertical="center" wrapText="1"/>
    </xf>
    <xf numFmtId="2" fontId="7" fillId="0" borderId="31" xfId="3" applyNumberFormat="1" applyFont="1" applyBorder="1" applyAlignment="1">
      <alignment horizontal="center" vertical="center" wrapText="1"/>
    </xf>
    <xf numFmtId="2" fontId="7" fillId="0" borderId="24" xfId="3" applyNumberFormat="1" applyFont="1" applyBorder="1" applyAlignment="1">
      <alignment horizontal="center" vertical="center" wrapText="1"/>
    </xf>
    <xf numFmtId="2" fontId="7" fillId="0" borderId="27" xfId="3" applyNumberFormat="1" applyFont="1" applyBorder="1" applyAlignment="1">
      <alignment horizontal="center" vertical="center" wrapText="1"/>
    </xf>
    <xf numFmtId="2" fontId="7" fillId="0" borderId="2" xfId="3" applyNumberFormat="1" applyFont="1" applyBorder="1" applyAlignment="1">
      <alignment horizontal="center" vertical="center"/>
    </xf>
    <xf numFmtId="2" fontId="7" fillId="0" borderId="26" xfId="3" applyNumberFormat="1" applyFont="1" applyBorder="1" applyAlignment="1">
      <alignment horizontal="center" vertical="center"/>
    </xf>
    <xf numFmtId="2" fontId="7" fillId="0" borderId="1" xfId="3" applyNumberFormat="1" applyFont="1" applyBorder="1" applyAlignment="1">
      <alignment horizontal="center" vertical="center"/>
    </xf>
    <xf numFmtId="2" fontId="7" fillId="0" borderId="30" xfId="3" applyNumberFormat="1" applyFont="1" applyBorder="1" applyAlignment="1">
      <alignment horizontal="center" vertical="center" wrapText="1"/>
    </xf>
    <xf numFmtId="2" fontId="7" fillId="0" borderId="34" xfId="3" applyNumberFormat="1" applyFont="1" applyBorder="1" applyAlignment="1">
      <alignment horizontal="center" vertical="center" wrapText="1"/>
    </xf>
    <xf numFmtId="2" fontId="7" fillId="0" borderId="28" xfId="3" applyNumberFormat="1" applyFont="1" applyBorder="1" applyAlignment="1">
      <alignment horizontal="center" vertical="center" wrapText="1"/>
    </xf>
    <xf numFmtId="49" fontId="16" fillId="0" borderId="31" xfId="3" applyNumberFormat="1" applyFont="1" applyBorder="1" applyAlignment="1">
      <alignment horizontal="center" vertical="center" wrapText="1"/>
    </xf>
    <xf numFmtId="49" fontId="16" fillId="0" borderId="24" xfId="3" applyNumberFormat="1" applyFont="1" applyBorder="1" applyAlignment="1">
      <alignment horizontal="center" vertical="center" wrapText="1"/>
    </xf>
    <xf numFmtId="49" fontId="16" fillId="0" borderId="27" xfId="3" applyNumberFormat="1" applyFont="1" applyBorder="1" applyAlignment="1">
      <alignment horizontal="center" vertical="center" wrapText="1"/>
    </xf>
    <xf numFmtId="49" fontId="7" fillId="0" borderId="2" xfId="3" applyNumberFormat="1" applyFont="1" applyBorder="1" applyAlignment="1">
      <alignment horizontal="center" vertical="center" wrapText="1"/>
    </xf>
    <xf numFmtId="49" fontId="7" fillId="0" borderId="26" xfId="3" applyNumberFormat="1" applyFont="1" applyBorder="1" applyAlignment="1">
      <alignment horizontal="center" vertical="center" wrapText="1"/>
    </xf>
    <xf numFmtId="0" fontId="7" fillId="0" borderId="30" xfId="3" applyFont="1" applyBorder="1" applyAlignment="1">
      <alignment horizontal="center" vertical="center" wrapText="1"/>
    </xf>
    <xf numFmtId="0" fontId="7" fillId="0" borderId="34" xfId="3" applyFont="1" applyBorder="1" applyAlignment="1">
      <alignment horizontal="center" vertical="center" wrapText="1"/>
    </xf>
    <xf numFmtId="0" fontId="7" fillId="0" borderId="28" xfId="3" applyFont="1" applyBorder="1" applyAlignment="1">
      <alignment horizontal="center" vertical="center" wrapText="1"/>
    </xf>
    <xf numFmtId="0" fontId="16" fillId="0" borderId="30" xfId="3" applyFont="1" applyBorder="1" applyAlignment="1">
      <alignment horizontal="center" vertical="center" wrapText="1"/>
    </xf>
    <xf numFmtId="0" fontId="16" fillId="0" borderId="34" xfId="3" applyFont="1" applyBorder="1" applyAlignment="1">
      <alignment horizontal="center" vertical="center" wrapText="1"/>
    </xf>
    <xf numFmtId="0" fontId="16" fillId="0" borderId="28" xfId="3" applyFont="1" applyBorder="1" applyAlignment="1">
      <alignment horizontal="center" vertical="center" wrapText="1"/>
    </xf>
    <xf numFmtId="1" fontId="2" fillId="0" borderId="10" xfId="4" applyNumberFormat="1" applyFont="1" applyBorder="1"/>
    <xf numFmtId="165" fontId="11" fillId="0" borderId="10" xfId="4" applyNumberFormat="1" applyFont="1" applyBorder="1" applyAlignment="1">
      <alignment horizontal="right"/>
    </xf>
    <xf numFmtId="164" fontId="2" fillId="0" borderId="10" xfId="3" applyNumberFormat="1" applyFont="1" applyFill="1" applyBorder="1" applyAlignment="1">
      <alignment horizontal="center"/>
    </xf>
    <xf numFmtId="164" fontId="2" fillId="0" borderId="10" xfId="3" applyNumberFormat="1" applyFont="1" applyFill="1" applyBorder="1" applyAlignment="1">
      <alignment horizontal="center" vertical="center"/>
    </xf>
    <xf numFmtId="164" fontId="2" fillId="0" borderId="13" xfId="3" applyNumberFormat="1" applyFont="1" applyFill="1" applyBorder="1" applyAlignment="1">
      <alignment horizontal="center"/>
    </xf>
    <xf numFmtId="0" fontId="1" fillId="0" borderId="0" xfId="3" applyFont="1"/>
  </cellXfs>
  <cellStyles count="8">
    <cellStyle name="Hyperlink" xfId="1" builtinId="8"/>
    <cellStyle name="Hyperlink 3" xfId="2" xr:uid="{00000000-0005-0000-0000-000001000000}"/>
    <cellStyle name="Normal" xfId="0" builtinId="0"/>
    <cellStyle name="Normal 2" xfId="3" xr:uid="{00000000-0005-0000-0000-000003000000}"/>
    <cellStyle name="Normal 2 13 2" xfId="4" xr:uid="{00000000-0005-0000-0000-000004000000}"/>
    <cellStyle name="Normal 3 3 4" xfId="5" xr:uid="{00000000-0005-0000-0000-000005000000}"/>
    <cellStyle name="Normal 8 2" xfId="6" xr:uid="{00000000-0005-0000-0000-000006000000}"/>
    <cellStyle name="Normal 9" xfId="7" xr:uid="{00000000-0005-0000-0000-000007000000}"/>
  </cellStyles>
  <dxfs count="14">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patternType="none">
          <bgColor indexed="65"/>
        </patternFill>
      </fill>
    </dxf>
    <dxf>
      <font>
        <color auto="1"/>
      </font>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patternType="none">
          <bgColor indexed="65"/>
        </patternFill>
      </fill>
    </dxf>
    <dxf>
      <font>
        <color auto="1"/>
      </font>
    </dxf>
    <dxf>
      <font>
        <color rgb="FF9C65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s>
</file>

<file path=xl/drawings/_rels/drawing2.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_rels/drawing3.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_rels/drawing4.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drawing1.xml><?xml version="1.0" encoding="utf-8"?>
<xdr:wsDr xmlns:xdr="http://schemas.openxmlformats.org/drawingml/2006/spreadsheetDrawing" xmlns:a="http://schemas.openxmlformats.org/drawingml/2006/main">
  <xdr:twoCellAnchor editAs="oneCell">
    <xdr:from>
      <xdr:col>17</xdr:col>
      <xdr:colOff>0</xdr:colOff>
      <xdr:row>5</xdr:row>
      <xdr:rowOff>0</xdr:rowOff>
    </xdr:from>
    <xdr:to>
      <xdr:col>17</xdr:col>
      <xdr:colOff>0</xdr:colOff>
      <xdr:row>7</xdr:row>
      <xdr:rowOff>123825</xdr:rowOff>
    </xdr:to>
    <xdr:sp macro="" textlink="">
      <xdr:nvSpPr>
        <xdr:cNvPr id="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4C04C5BE-A027-4269-B034-672D8F7983E2}"/>
            </a:ext>
          </a:extLst>
        </xdr:cNvPr>
        <xdr:cNvSpPr>
          <a:spLocks noChangeAspect="1" noChangeArrowheads="1"/>
        </xdr:cNvSpPr>
      </xdr:nvSpPr>
      <xdr:spPr bwMode="auto">
        <a:xfrm>
          <a:off x="9172575" y="581025"/>
          <a:ext cx="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0</xdr:rowOff>
    </xdr:from>
    <xdr:to>
      <xdr:col>21</xdr:col>
      <xdr:colOff>295275</xdr:colOff>
      <xdr:row>0</xdr:row>
      <xdr:rowOff>19050</xdr:rowOff>
    </xdr:to>
    <xdr:sp macro="" textlink="">
      <xdr:nvSpPr>
        <xdr:cNvPr id="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C8C3D395-96F3-417E-9CB5-7658C0ECD420}"/>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306FD5A2-DE20-4DE9-8406-6AF8E282629D}"/>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9A8B8764-5825-4899-B6DC-C6DA9EAA243F}"/>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2F5DF081-9C1E-49DD-949F-0B9B29DE0142}"/>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3A53DA88-5170-4E98-97C7-6AA254A51EBB}"/>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312F99A-2CB8-43A9-B659-C84585D37F0F}"/>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25B5512E-F30B-48CE-ABEA-FC8B21F2EC5A}"/>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1A1DD766-88AD-4587-B727-546F29378712}"/>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E578749A-AC5D-4568-9FD3-5C2D6E8A1875}"/>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CB2854EC-5D99-40A2-95B5-58532D29A477}"/>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AAD97392-E753-4AB4-96EE-67A444756D59}"/>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21062EFB-625C-419D-BF75-DCC582EF514D}"/>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F98E5E40-6B1A-4083-B493-01993FB1AE3F}"/>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1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96B19691-402D-492A-BD2E-F530DBA3D67C}"/>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1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F23E0D63-1402-4DD8-B64A-AE2F380D42C5}"/>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1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75D29DAF-2087-43F2-8AD6-1E50FFB69CAC}"/>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1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A093F87E-7699-4E99-9392-12B24FE971EE}"/>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DC758031-9880-4993-A59F-F4984A0BCACE}"/>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2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BA8D6A7B-028C-43D0-B6EA-6209F7DF954F}"/>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2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BD1A0B54-95CD-49FA-B32D-08A034B67C57}"/>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2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A9225BCC-0D78-48C8-8CD8-295EA0288A82}"/>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2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5EA78475-8632-4238-B49D-FA3E87E54B41}"/>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2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5BA17AC4-EAEE-40AD-AFF7-F8EE60D609FD}"/>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2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AC8C79A1-1A96-4E53-ADC7-180081A978C7}"/>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2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D1578B66-0EE9-4292-989E-5C4B519CFFF2}"/>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2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FEDDDB0A-16DD-47D0-B71D-C30FD74FF177}"/>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2C9824D0-3605-4E6C-87A0-2724A976414D}"/>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FDCC46AE-8F59-46A4-9242-47AAABC45D80}"/>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3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79E0105F-1C7C-4BFB-9F76-87B7CC7BDBE7}"/>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3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6E982BB7-8DF6-432C-9A13-93724326E187}"/>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3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3C9657A3-FC97-44EF-ACE2-269CEC937A59}"/>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3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5D260737-6BC3-479B-AC89-36F60CC1C512}"/>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3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1AA40FD4-E20C-485F-A6B7-3CE9C264DDB2}"/>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3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44FFC0F1-D142-4721-9DF8-FDA515B9F256}"/>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DBB70268-58A9-448F-88EB-0E75516282B2}"/>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AEF00679-A4E1-4069-A7C7-F705A72F7EC2}"/>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3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58A4A478-A368-4DEE-9CBF-C59E15EFEDE1}"/>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3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1F549E9A-A075-4560-86E9-F703454AD201}"/>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4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BEEDBC5-9456-4503-99CC-DF9EA3AEC8C2}"/>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4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E23F6F7F-D6F1-4673-8E81-49E76573CB10}"/>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E25F2B1E-2395-4D64-AA35-E61785340B70}"/>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4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6D35D378-D64F-486E-A09A-2A92884A8701}"/>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4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25FA181F-35CF-4190-932C-8A73A47B8975}"/>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912D4AFF-FDBB-4C65-B778-CDDFF6ACE5E7}"/>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4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B32510D4-08E5-4654-BDE8-28B70B8F12B7}"/>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4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DF311762-CF8C-4029-A8BC-06115F4B9165}"/>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4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D736B59F-6DF8-4787-B664-39442E4E3581}"/>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4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E83A91B0-46BA-40A7-9F1B-4CE85C4A2F09}"/>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5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DF07B15A-42FB-4680-9EDA-96EA64B1327B}"/>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5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7D42602F-264D-48C0-9281-7DA8D48F4C29}"/>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5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B5EBB501-8403-4AB7-BE46-BDB121C5464C}"/>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15DB8D5D-1AD4-4680-A6AB-C32C51C0F2F4}"/>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5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C224A41F-2812-41FA-811B-D0D858D7546C}"/>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5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DC889CD9-2613-4FA5-B396-4A6F3DFFEC1D}"/>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5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6635E4F3-17E5-4418-806F-2FEA111A8DC9}"/>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5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A84B2B93-1050-45FC-A19F-52A3B139B4C8}"/>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5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B4AD17DD-5AA4-4555-8F19-F7B3A957491C}"/>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5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EB8780B3-1531-4790-B237-A1EA787EE6AD}"/>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6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1031B51F-14EF-46E3-819F-DDE023A69212}"/>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6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7A68412F-C789-4EC0-B58C-5D097D40BD8E}"/>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6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50C3CCAD-7377-4968-9739-31A671FB12CF}"/>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6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52D5B404-A377-4E1E-A58C-8DB09CB22450}"/>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6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8270E3B0-470F-4FD1-85BD-DAF8BCD19F06}"/>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9F78251A-16B3-49F8-952A-220B13DF840F}"/>
            </a:ext>
          </a:extLst>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6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D1DCCCAA-E0E0-45A7-A0FD-2175F2F712D9}"/>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6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217E98D2-06D0-48A9-A8EF-C6F2726F87AC}"/>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6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2EF65FF3-DC26-43A1-9069-F8F48A9809D0}"/>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6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7D610AD9-083E-4E43-9657-B69EEA8DFEE1}"/>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794E9176-91D0-4E66-A7D9-8EB15C5470D4}"/>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9EBF9345-750F-4E4B-AF28-71BE95F9189C}"/>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F6F11730-4518-4FFB-B404-7BFD3F64A59B}"/>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795D48AB-332E-4BC3-BAC4-BF4F9EE8C984}"/>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4A78188F-2845-47D0-B36E-309A1D637F41}"/>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A000D9CF-7788-4993-B415-DC7DD7BFDCA7}"/>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46F67A9C-9004-4B59-8C84-CDF3534BB1E9}"/>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A46595A-B596-42A6-883C-D58F0FAA3110}"/>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DEE0F7D9-31BD-41DA-A5ED-7BD9CCD67213}"/>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8FA41266-5606-4E22-97AB-9C6175F4C660}"/>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8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11ACD448-C51E-4035-A1F3-2E044AE88F85}"/>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8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7D3B5D04-87EC-4BE5-8426-5B852A5C4C62}"/>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8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9BFB30ED-33E7-44ED-A504-2C1FAFB0A382}"/>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8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40E03109-3D7F-40A4-B6F9-8D371409602E}"/>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8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1FC1DF01-85FB-4433-9B90-610EACAC99E0}"/>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8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AB1D295F-18E0-4D42-8C72-C75EEFD36225}"/>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8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4712D513-108D-46BC-9970-A084608F38F7}"/>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8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7F5982CC-E9C4-4669-8F4F-E877D7A54E6B}"/>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8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4A99EDDD-7EA6-4AB9-A96B-D73D6910CC0B}"/>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8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BC368B4C-2568-40A2-AA66-E409D0242957}"/>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9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A0199D9B-444E-4ECE-9888-32748275328A}"/>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9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DF22543A-260E-4C74-8263-AC42C6F7F31E}"/>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9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A743EF2C-763F-4035-A46D-E5628704371E}"/>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9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ED8E3F61-8A03-4467-A28B-97AEFFAD625C}"/>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9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7F0277CD-999B-4949-984B-1A69F0913301}"/>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9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3D1D4176-664A-491A-ACBF-24C47E55E8A6}"/>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9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6902F0F6-E175-402A-8178-4D65123C98AC}"/>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9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1CBFC420-916C-41D0-A535-A545807F1856}"/>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9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C946083C-8896-4423-8166-4578C00E2663}"/>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9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C952475C-A3D4-4EB4-BAF9-B03377F0EC95}"/>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0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400FB6F-C864-4277-B718-AAB381F46388}"/>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0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BE9B4D69-62B7-4B18-9940-A1341576A413}"/>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0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EA2A37FB-A66F-434B-AAB1-BDC125D6C60C}"/>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0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25A7F9EB-0BAA-47D4-A6D3-4F21D2878FE4}"/>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0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765406A-F08C-4879-B6A5-D0F1AADAE9C5}"/>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0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34EC9538-A876-422B-8EC6-1EBA9D4B5AFA}"/>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0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FC2F7843-39E7-44B5-87C4-E012993D1413}"/>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0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2F0E8C8A-054C-49A4-81AB-B89D8E20A735}"/>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0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51B952B6-3D51-4D92-B50C-E0DEABB42D51}"/>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0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431629B-4664-4EBF-B766-E5D69C921980}"/>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1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7799C797-6D86-4B75-8FF8-737D240E394A}"/>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1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AA7DC71F-FF31-4173-8182-343A1138FD9C}"/>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1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D1564565-581A-4FC0-8D66-BBC82B9986EB}"/>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1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9851CD33-8432-4EFB-B630-AD1A1595A4EE}"/>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1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88DFAB06-42AB-4217-A8F2-52F0BB246FBB}"/>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1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1419B77C-7966-412C-82CC-488696F7FD61}"/>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1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67857B7B-CCCD-4F74-A2AA-94904D91272B}"/>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1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ED3D8591-B1F5-4B3D-AE24-9E1FE273C7CA}"/>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1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F87E3D-FF1D-45A1-AF22-DA4E89BD0BD0}"/>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1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D84804BA-1B23-4A2B-9AA7-6A5ED650C872}"/>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2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3EA19367-C6DD-40E1-A14D-06C8DA49A8EC}"/>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2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13C86F43-6973-4C40-99AE-983929217AB3}"/>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2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B6433F7-43D7-4C9D-BD26-10445F90CD72}"/>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2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E758BEFE-56EC-4D65-B811-72BF7285A1C5}"/>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2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BEC053F7-804F-41C0-AADB-90D12DBD69CA}"/>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2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C6E78A35-3DAE-4D61-BD2B-996320B16462}"/>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2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26CE95A5-9928-4030-A61B-3B11793A50D9}"/>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12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ABC4E2A0-859C-47AC-B8D0-6B710C5BAAB7}"/>
            </a:ext>
          </a:extLst>
        </xdr:cNvPr>
        <xdr:cNvSpPr>
          <a:spLocks noChangeAspect="1" noChangeArrowheads="1"/>
        </xdr:cNvSpPr>
      </xdr:nvSpPr>
      <xdr:spPr bwMode="auto">
        <a:xfrm>
          <a:off x="92106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92C70140-F44B-45BC-AED2-BC0B0BBC8181}"/>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99A72AA1-6CA3-427F-953F-608C5F2497C1}"/>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9849F3B5-3563-4F49-9742-8A1FA9B799C2}"/>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40195140-CD0C-4D30-8E19-EA14C83D8D28}"/>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AACB67E0-22A3-416F-83A4-7FA9C4AB5A0D}"/>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8A652BCB-B1D5-4548-B77F-2FCF884C4D32}"/>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5504E5DB-A633-4030-96D8-B1765D6DFE3D}"/>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90A47F99-5750-4DF2-9E28-3013697BCA57}"/>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559A78F0-4764-446D-83EE-57796828DDB4}"/>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FE7D4616-FD32-4660-B4DA-0BB67DFBBF03}"/>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3CA86955-108E-49BD-8C89-84A0BAFB15CF}"/>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3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62B67A96-148A-4D05-916F-BAE11E1A87AB}"/>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B8EE448D-3EBC-43E6-B71C-2604485A2781}"/>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7AC67967-D5AF-41C1-A572-1F17B5E3913B}"/>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6A9A9985-08B5-4D6F-938C-557202EE1724}"/>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D69021C8-2492-47B4-BCF3-F44E859DB341}"/>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3C689BD-0148-4199-A9A7-E8526A771E5F}"/>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B8627253-E759-42CE-BC26-B7E7436C07B6}"/>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6F809CD3-BDA2-4F3A-9084-5BC9085028FB}"/>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C1200B74-BE61-4D05-80F9-D4DFB5685553}"/>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521C80C5-17D0-4007-9F0C-929B28EBFC42}"/>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4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5F3BEC93-2C28-4473-A667-47A65839F44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F4AA1DBD-5FEF-4DAC-85F9-5AD9A263770B}"/>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DCE22A40-17F0-46B0-9B69-EA56E06C2B43}"/>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D7A7EC03-98F1-48D9-8DAD-B063B651D6CF}"/>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9A00F26A-03FD-488C-8D16-2D7C0C7BD54C}"/>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2B86D7FC-9567-4ED4-9B78-0A8E862AD4F3}"/>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EE94DFE9-46FC-4548-B9FA-C7A87ACA019E}"/>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5923ED3D-0811-4D20-86FD-8DE33DD2D2EC}"/>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465B1C21-2A7F-4D13-882A-F0AD558C628C}"/>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F42D55D3-6029-41D9-A028-AE2C35C0BAE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5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47236967-3CF8-4E49-B8DD-11457EADCDBC}"/>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36FC697A-90CD-484B-ACDD-3436F5CF5555}"/>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D3D3C19E-BAA3-4931-B944-6D198CB1A8C3}"/>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D1DE2F6C-A8AC-4605-BFFC-79A3EF634939}"/>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2D541B83-F180-42DE-BFD8-829FEE523743}"/>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2DC3816A-EA07-479E-ADD4-2A3171E12949}"/>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30AD4A0C-3B92-4A25-97BA-93ACB2F8FB95}"/>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343CB827-AE42-4303-81CC-79CE22AE3B9D}"/>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97C1F543-7F7B-465A-A227-019A0B55576A}"/>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B3DA6B1E-418B-452A-8C30-BAF228432821}"/>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6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4F887897-8CAD-46A6-8B16-9CEC525AE8A5}"/>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29D10B9A-277A-4108-98DD-269C8B909B87}"/>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856F60E4-E386-48B1-B242-0DFB7929C82F}"/>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C4624CD6-B792-4688-A6CA-C9F64DF221F2}"/>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E73ED3D2-123D-43E1-A955-0425339E76FD}"/>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26FD30AB-03DE-4AC0-92CC-0D74CDCDAA72}"/>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69E81877-6848-4F0E-B6FD-08E1173A9E52}"/>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87EEDBC9-5C9A-43A1-BEF1-04CA1EBA4C8E}"/>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E008043D-A6C6-4AF7-A0A2-947A86B76DF3}"/>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3F9EB604-7D04-41CD-A8E4-E4268388028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7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679510E-5BE2-4E1C-B142-AF6747672FB7}"/>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5800304D-A13B-49F6-AF88-3485257AA7D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16E4B35E-4080-46DB-AC19-F7F443F2EE9C}"/>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6890699F-B5A5-49AF-AFD8-C76AC2BA8924}"/>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58B4384E-CCA2-48C7-8D74-EF83196FA81B}"/>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75EE3C81-3A02-4BA3-B9B1-83D0A15F9512}"/>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33C51B7D-D892-4A7C-97DE-87D79391AF0F}"/>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851285B2-28BD-47D0-848F-4DBD79C4CF9F}"/>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79951D89-5EA8-4EC0-AE56-5936C6DF3542}"/>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8214EE6E-7EEF-4DA8-8335-50FA1A6DE1D9}"/>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8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54E0A8A2-4140-45A3-BAD8-42A5792F9986}"/>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9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BEA9763F-8691-4B0C-BFA2-9697D8DDED8C}"/>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9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21CB9BD0-949A-4261-8041-A4917F8E6C3C}"/>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19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F3E2829D-4DF7-4F31-B61D-4C914525D9B5}"/>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19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643A095C-6E5B-423E-9471-27D5D2CA9A95}"/>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19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3BA3E788-7A0F-4115-A9F2-6A2DFDD4E524}"/>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19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D12521E3-61A5-41ED-9F24-B0F26A2AB035}"/>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19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8A65590D-A829-470E-9840-34CB234544C0}"/>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19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76717D2C-05A4-474A-8610-8C17463A8FC6}"/>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19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B83FEE7D-46E7-41E4-8582-0E915FE8F6A7}"/>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19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FB1FCB32-1550-4794-90D3-DB96667389C7}"/>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0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17F865D2-BA83-4427-897D-01A85E197CCC}"/>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0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5D70BA52-1C58-463F-9E28-A7AB533425C6}"/>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0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B6D349CF-D61F-460F-9F79-301A39F271FF}"/>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0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EDB54C9A-BB2E-4032-A75A-4A5FBE8AC749}"/>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0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ECB85D79-32AB-4CAE-939E-1806CE45B0F4}"/>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0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4E0E8957-84E6-4FEA-A8A4-601319A3D028}"/>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0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CCC04E34-6786-44B2-8170-3D4D9D687553}"/>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0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17CE0B9D-D079-4E98-8872-FBCC481AA53F}"/>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0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6A644E32-8332-4378-A549-79AAE9B6EFE5}"/>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0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6DEDBC79-6EDC-4C54-BF51-247775F83BD4}"/>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1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7679D9F3-4124-403A-B28C-4466805429B3}"/>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1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4545B90B-9E28-4068-A0D3-8608F4CA5F2C}"/>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1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8112C4EE-12E9-4845-9673-945EBD3DF1AC}"/>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1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923A1F99-DA39-4AEA-A106-48DF744483C6}"/>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1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F4145CEE-2541-4091-8F12-CE805D54FAF7}"/>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1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1ABDB589-E86F-423C-8A6D-A02AF9B1D409}"/>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1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570EB52C-F0A9-4A5A-8A97-6443EF0B22B9}"/>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1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577A2F3A-EEAC-4F54-B4BC-F95EB237B835}"/>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1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2225891F-8D5A-4920-961B-E87EE8D708B7}"/>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1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4B55BD3-3323-4A77-B303-48CD33E89EC6}"/>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F86C673E-D091-4A04-ABD9-D1FF4CE902B4}"/>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2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89F71A33-6C7B-4AB4-942E-83DA23CDB2C3}"/>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2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8BA26CD5-22A7-4B2F-97C9-DD43D54E363A}"/>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2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FFA8DFD2-9C5C-41FB-A15B-E884910B73C4}"/>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2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4D21F22-EEBB-4932-95DF-45A416231BAE}"/>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2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99EC8C56-A52E-405B-9429-100E57D67E81}"/>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2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F6D420CC-DCFF-42D1-9687-87D035D0725C}"/>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2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B8027F18-8D62-421C-B077-61F00C68B7E5}"/>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2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BD926349-459A-4EF2-9E04-9F7F856F89FF}"/>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2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3BFECE2E-2005-404F-B641-33B5D2EB1756}"/>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3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83BF982A-49E1-4A33-BF2B-6950EF55086A}"/>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3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2994E1E-0C07-4BAD-B0F6-AE843F5F44D7}"/>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3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9F47E1B3-FD11-4B09-93FB-997C5E35DA94}"/>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3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3684D4FA-B7AB-4171-ABB9-F0EFDFF7887E}"/>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3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941F3EC5-8580-4A6D-9A24-A8CD0C930230}"/>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3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2F5913DC-72CE-459A-A161-28DFDEE41B8E}"/>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3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507CE96-4929-4D7F-A0EC-7474A5BD2585}"/>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3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8BD3750C-9319-4EB2-A7AC-D96C0EC16611}"/>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3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E665E3BC-A40D-470A-BB3C-01A4A67DA03D}"/>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3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7A1000AB-CA07-47C8-9BD5-C44129D03E31}"/>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4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9E6FE6DF-940C-4E9E-BF6D-4F5E3C9465F0}"/>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4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179B83A4-C378-431C-833E-26DD21493446}"/>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4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72B37BA1-5B22-4678-975E-DAE17C526187}"/>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4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EFB98FA2-27AA-440E-A07B-9016528E3BB9}"/>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4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D9C75E3C-CBDE-4ECD-9BF3-7E5AC1B622BC}"/>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4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AF4A809E-28B1-42AE-A5FB-68984120E421}"/>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4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1F02AA85-9596-455F-8AD6-1E6C1A8B9AE1}"/>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4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6B69D45B-85EF-4BBA-9D3F-8EB22340A6BD}"/>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4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2B44EC02-52BC-44C8-9A24-83F94D704CF9}"/>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4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B1C66534-67A2-4C28-8239-938179B963CB}"/>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5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6770E7BE-9E31-47EE-B6E0-C601236F2529}"/>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5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9A52AED-FE5A-4B01-834C-9154B52B5753}"/>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5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2A9BE5D4-13D7-4339-B18A-6A24ED5CFA6A}"/>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25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C2F19C9D-0FA1-48F4-8FEF-1E55C998C401}"/>
            </a:ext>
          </a:extLst>
        </xdr:cNvPr>
        <xdr:cNvSpPr>
          <a:spLocks noChangeAspect="1" noChangeArrowheads="1"/>
        </xdr:cNvSpPr>
      </xdr:nvSpPr>
      <xdr:spPr bwMode="auto">
        <a:xfrm>
          <a:off x="31432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5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73354DBA-34BF-452A-9BE2-D23402A178A9}"/>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5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4CB92F6F-B2CE-465B-AA40-7DE83AAD41A9}"/>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5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A0D89184-C863-447B-BD92-A14D478D3170}"/>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5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5506830C-9158-48DD-8981-EB3D607197D7}"/>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5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58F916E2-1E8F-4FBF-B8F5-1BAF86EA088A}"/>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5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C4E5415D-D56E-4C19-89E7-D9396EE73D45}"/>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6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75F7925D-49D8-43B0-8221-B262DD450DAE}"/>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6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D6682DE4-3D0D-400A-829D-3622B233C311}"/>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6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C6282DFF-DA57-4D54-8A38-30226F721E49}"/>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6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7DB612E6-2F44-468C-9A9B-F34FB8BC6AC0}"/>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6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76CFDE9F-EEDC-466C-A10B-3E61C56602EC}"/>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BCAFFB60-9C39-47C9-9784-49B1A7B11010}"/>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6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105DED8A-D209-423C-9759-06B519BA7168}"/>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6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4E003C90-3C3A-4222-9493-9976DA96D50A}"/>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6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613DAB68-2C8D-4859-8A87-F64BEB3A1CD0}"/>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6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3D21C61A-BE73-4E75-8E24-479571C4E581}"/>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7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2D5B3DFB-BBF0-43EE-83B6-9D59BA225399}"/>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7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619A20F1-971D-4F04-9B0C-8B806ACB7D49}"/>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7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6F2176B1-328C-4BBC-BB98-F831E177AA6C}"/>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7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CC9208D-5CE2-4E19-9304-047A6C1E65C8}"/>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7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C11DB11D-A863-4B2B-9112-184C428ADCFD}"/>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7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466457C1-630F-4837-9CCD-4D9CD1F3EA11}"/>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7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947B1B99-BEAD-4AE3-8E2A-6F7DD521D810}"/>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7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4E9B5CC4-399F-49F9-8064-D2B25408EEFA}"/>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7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938C5177-63E5-42CC-AAF1-3521399FBF19}"/>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7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783B84C3-3DC3-4178-95B8-876AEC4C1B6D}"/>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8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84134254-2876-4710-BC66-4E14A6615B5E}"/>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8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A02D3726-0A32-4AB9-A748-3B645C4F19C4}"/>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8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CD2FE38D-BCE3-4BE1-A0D4-0BDDFD0DE13F}"/>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8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15366E43-1563-4652-A1FC-BB48B1ED5C20}"/>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8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21E7E498-7F52-49A5-B77A-27F6A5823E0B}"/>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8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40046A41-5013-41A0-9024-341C7E3E9E41}"/>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8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D784201B-A326-4709-9AF1-F41A72F167DB}"/>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8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D3DDADEC-810A-4FC5-A8A3-77412D9BE1F2}"/>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8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AA6BA1D7-C713-482F-9380-D0667E75AE29}"/>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8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162C377C-7165-400E-9203-0057BB100030}"/>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9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29715068-6BC0-4559-818A-E523921083A0}"/>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9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B091FAAD-6398-494C-8254-A0EF3DA98C2D}"/>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9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EF823FF8-D8F7-4899-AC63-8D1EFD1B5B7B}"/>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9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27B52812-A6F0-4A48-BF76-F8EE1BF7F4CD}"/>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9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44166E26-60F8-45D5-9F83-AF9BA3C801C4}"/>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9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C2E0A2B1-D08B-448F-8C71-CD6894FCB977}"/>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9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420497A4-2F16-4F52-8F75-A7D59B9842FE}"/>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9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6F9EEB91-E4BB-4851-8BD1-8D69E45E65E7}"/>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9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E140F422-8AD2-4EBD-9DF2-1E6363877562}"/>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29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47651670-5BAA-448A-A9DA-D03D9877E889}"/>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30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1625B27A-EA5D-4DCC-ACAB-188018CA3FEE}"/>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30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1C1195A9-E408-47CC-ADA2-52220B3A4A45}"/>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30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B1C67A4F-2D49-4263-B79E-380BF0881C5D}"/>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30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5B75EAB5-AE94-41B0-B650-2C2C3186ED48}"/>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30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2840A259-C05C-4A9E-AC3D-54DDF0D1531B}"/>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30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D9969C2-B1B0-41C2-BBD3-51C662F50885}"/>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30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874DFEE7-5D14-4324-A871-8183AFA29BAC}"/>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30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92286B6D-71C9-4101-B2F4-562DF6E13EE3}"/>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30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635F08F-B858-45FB-B482-1C9F7E3F8FC2}"/>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30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24C5E44C-6197-4600-BFF1-775C3CD0C4D3}"/>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31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B2658660-578B-4D86-9B2C-C72BFC087641}"/>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31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AB15A963-DA7A-438F-89C1-AA8FB1F7B398}"/>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31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58980991-4190-4EAB-902E-8FDA7FAFF481}"/>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31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EC4E0EEC-2EC0-419D-BEC2-0648964D3EA1}"/>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31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227F8752-FA81-4046-B2A6-EE27E47089AE}"/>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31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FC4DA650-6307-4812-BCD1-A3C5ACBF41A8}"/>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31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CDB57D6D-2365-4DBC-A19E-8C8086C1CC8A}"/>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31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F4A2601B-ABBE-4893-8ADD-619D725A4728}"/>
            </a:ext>
          </a:extLst>
        </xdr:cNvPr>
        <xdr:cNvSpPr>
          <a:spLocks noChangeAspect="1" noChangeArrowheads="1"/>
        </xdr:cNvSpPr>
      </xdr:nvSpPr>
      <xdr:spPr bwMode="auto">
        <a:xfrm>
          <a:off x="2209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1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BD84AA12-2A2D-4CE7-A33B-0C3211B5D8B0}"/>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1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E04BF51F-59FF-4133-8BA7-D88AF9AFB82A}"/>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2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3CFEC719-5245-4B72-9341-6E122CD3EFBB}"/>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2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861098FF-4AFA-4DAB-A5B7-97FAFE840C30}"/>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2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7E657537-96C9-4FA8-94BE-A6DE993619B0}"/>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2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507D8351-9404-4AF7-AC55-FFB315849F3B}"/>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2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957BA51-58F3-46DF-840A-988B84A43E92}"/>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2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6415101B-9A7A-4B64-8EC9-FBD94919F2A1}"/>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2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9044CC28-64BA-48BB-A1BE-A7973989A1CB}"/>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2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E077C254-8FA5-49D9-8E8F-AC719BB31963}"/>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2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2342BEF1-3C8D-4607-893F-42E4C5759F65}"/>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21CC323-A54A-409F-94E9-8F9AEA62E240}"/>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3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44FA6A7F-8CDB-4B14-8EEE-51C61B3E66B8}"/>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3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6B4425ED-3790-48E4-AE83-18956C5FCBA6}"/>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3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76A829C1-B88C-458F-82FA-D8CD843E2C75}"/>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3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56BA2B7B-A0C6-4C98-B54E-C33986AC22F3}"/>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3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E0A41F5A-1CEE-4550-8279-ECCF0C50D01F}"/>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3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FF1D620B-43C0-4A19-A3F6-B0837DE1C753}"/>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3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ED6BE3A4-2BCC-4F46-BC9D-BBB24C192C15}"/>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3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9A9C3360-9FA1-4D9D-BEB2-1ED48FF617DE}"/>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3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21580F7D-5771-49C2-9A80-32B83A2E4DA2}"/>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3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8EFAA939-76DA-4845-81D3-370E87A46598}"/>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4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C749A02-F6C7-4209-802B-EA10523B9AF5}"/>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4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F4DD7445-1A19-4715-8D32-1338F2E11EA9}"/>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4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F97041ED-618A-422F-A8E1-AC4466B7A68E}"/>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4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2D756248-511C-4CFA-9127-F0F657F8D742}"/>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4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92B90CE8-563C-4643-848E-2D71A607D63F}"/>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4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803CD9F3-3FCC-4B2F-ACC9-CE97F5A52D88}"/>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4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71CBEC57-D3F8-4D25-83EC-C0D94D37D6A3}"/>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4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1E593DAD-9B3D-4B3F-9F5F-A44505C6CB17}"/>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4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AA4A45AB-04E5-4EC1-A6D3-F8A928949724}"/>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4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4E8BEA23-B715-4515-ACAE-A92BC603ACB6}"/>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5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DC7B8522-E543-4B77-852D-51EE5B5188BC}"/>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5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36774092-FB45-40FA-90FB-94B646490783}"/>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5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8F57B23C-14BC-4BD3-9658-1FB0A19E3D34}"/>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5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A477A6E7-D8BF-46E3-A7BF-EEDE7FF2E9E3}"/>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5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F3A26F25-3065-4290-A9CC-BD4754BA9328}"/>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5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27B4A311-8183-4B16-BE3C-46D4B102FAB7}"/>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5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80153E78-C55F-4AC0-A109-D04F8CE7795E}"/>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5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5F9059B5-9108-4747-B907-7206D4FA9EC1}"/>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5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C930BE8C-68C5-44C9-AC0D-7F0B20D82273}"/>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5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CF26E132-D949-4085-95D4-DEAF0740E0F4}"/>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6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D6DB2C78-F6F6-409E-BB21-8465AB91ED55}"/>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6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2BBE675D-6079-44E9-BCEC-D80185547552}"/>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6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892E98EC-DEFC-430B-AE24-F5F31418D517}"/>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6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3E34DC19-A23B-44E8-8EC8-31D6F899CE2F}"/>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6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8A68A48B-13F4-40DB-9288-254829E24844}"/>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6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E48039BC-22B4-47E4-AA0A-5F937D67CBC5}"/>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6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A9368FF2-B4D2-415E-80CD-2C81836458E1}"/>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6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1B2A2E7E-2C1A-4250-938B-649CA3EA6CEA}"/>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6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E810081F-A08E-43D0-BB6F-A6ED4908972B}"/>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6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2673AEC1-770E-45FC-99F4-6662189D1AFD}"/>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7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67338843-D84D-4886-849F-161709B8674E}"/>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7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64872631-755E-4B91-A146-D1F532D394A9}"/>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7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8C03A623-5928-4A0B-A7BE-C2EF90B4B438}"/>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7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98E8F63E-CDE2-43E9-A7BF-9E06522E2D98}"/>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7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CDA7412C-E9E3-4D9A-9934-C7463642290C}"/>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7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4D070657-7997-4807-B14C-E2CFB4F756F3}"/>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7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1922EE96-FD44-4E48-863D-F8FCB85EDB9C}"/>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7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C0FEE73-4DD5-4F24-AA17-01AE4E763D63}"/>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7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2D364431-6E83-4BD6-A21A-F72E77B0D541}"/>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37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745D0FBB-9301-4CB7-99B3-719B7E8C5603}"/>
            </a:ext>
          </a:extLst>
        </xdr:cNvPr>
        <xdr:cNvSpPr>
          <a:spLocks noChangeAspect="1" noChangeArrowheads="1"/>
        </xdr:cNvSpPr>
      </xdr:nvSpPr>
      <xdr:spPr bwMode="auto">
        <a:xfrm>
          <a:off x="174307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8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C0064C12-AC1B-45F5-B57B-AA11F97D80BB}"/>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8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E9A9B5C1-C241-45C9-9E46-369A67F89BC9}"/>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8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3E39CF72-7D09-4966-A56A-D0E3ACA064FA}"/>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8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DDBC4C4A-09C3-4141-800B-61F48DEF5C5F}"/>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8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4F22A64-D9DF-40E7-B4AC-A073DB5EFC99}"/>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8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CA3213E0-A038-4096-8182-B229FF9F2D98}"/>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8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E45400A0-303D-408C-8691-E58DCEF07D57}"/>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8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42F66C70-D8F0-4CE7-B67A-BA8D991AE903}"/>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8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5D325367-000D-41BA-9847-0D03D216D782}"/>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8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D3B3D31D-0E8A-4717-A4C8-4D7A96DDC5F7}"/>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9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DE2560BE-C8EA-45E9-BD70-112E6C15110A}"/>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9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A3C5A295-114B-4FCC-A7AC-1BE6B228F950}"/>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9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2CCF2500-DF29-4161-B11D-513B8AF06F6C}"/>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9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C8636D08-4EE4-4429-B7E3-4B040C200C0F}"/>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9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6B594585-2A44-40E1-8FAA-3320C3C46492}"/>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9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C7BAF43D-E1F6-438F-8A98-6709A4FE53DA}"/>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9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160CD30A-F9E1-4208-97D3-5431D7EE7767}"/>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9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B92A4CC4-2FD5-41E4-8EE7-BE109EC7D0FC}"/>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9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CF25CB2B-3F84-4C1D-8641-471676630A0B}"/>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39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3D611D58-56C1-4C7C-8643-39489D1DF10A}"/>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0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3063D75-8308-401E-B20F-14A0C33C2AF2}"/>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0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D0F128AD-FCF4-49D4-9277-209480B09EF2}"/>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0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63003EFB-15BA-43C0-9A41-B7843F897205}"/>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0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9FA8532B-B643-4E75-B5A5-E9DE2E1DA9CD}"/>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0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DAC6A6ED-0FE9-4CE5-AF4B-796B9BB8D04C}"/>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0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969A39A-9E6E-4FA9-ACE9-B78DD939A595}"/>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0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1F4D197D-B60B-4BD1-8C70-8CC94BEF409B}"/>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0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5F6CD780-26FA-461A-8974-8E73B38403C6}"/>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0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D1855172-FC66-4086-907A-8F1EB811F7B1}"/>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0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C8BED924-275D-4DE1-88D5-86702E289675}"/>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1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8C6B2D8E-C912-4B58-8237-70B6B501A9E6}"/>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1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2546733D-CEFC-4110-AA24-57A20AC4C495}"/>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1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93D62E04-5CDA-4DA0-8BAF-7089FC6EBB34}"/>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1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581FE22-21DF-4B11-AB3C-B999ED62DCAD}"/>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1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1C9DFBFD-D8ED-4DB1-9496-603E8837A555}"/>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1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E751BE91-C9B7-46BA-8549-BB771DCB3B22}"/>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1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7B2EB651-4CC4-4F26-82EC-C261EF10F4F8}"/>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1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5DE75C6C-AE99-4FDA-9670-E3B60E13A8E0}"/>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1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30B77B66-6818-41B8-89AE-D54F562BB0A3}"/>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1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D5BCB86B-6E98-45F8-949B-A28B045BA531}"/>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2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1771D3B2-CE86-490B-AE0F-295371140B39}"/>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2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73B95CEF-36BE-4F19-82A6-1526F88434C0}"/>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2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D5FA27DC-AFEA-46A3-B69F-450352E95891}"/>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2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64CF4909-8B9D-4031-90D6-D5401CBA323A}"/>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2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EE12E270-650A-44D4-99BF-60A101DC0069}"/>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2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7F3BB463-972F-4BE1-9FC7-40A3284ED81B}"/>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2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33BFC768-2EA4-43BD-829C-303E96060F4F}"/>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2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59C5DE2E-2897-41C1-BB17-1CBE11C35FFB}"/>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2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9A8E626F-0FE3-4A3B-9360-180B90C93F70}"/>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2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EF92C224-25DB-451F-AF6A-C242332C009F}"/>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3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B60B72B3-ABA2-4718-88A3-A6E8CAFB633A}"/>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3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A4E2F3D-A584-4FEB-8BB3-7792D5268126}"/>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3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B98F75F4-A567-42BD-84AE-45F91005B6DC}"/>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3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14C7E083-5C6A-4ECB-8A11-FFEC89F16689}"/>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3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226D2CAC-6CC5-4002-B3EA-2E5770FCBB92}"/>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3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F0F82BF3-8591-4071-837A-584386F29BAE}"/>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51C83659-01B0-4B00-BD3A-1716C4B3466A}"/>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3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5C89DC05-51C5-4C41-B91F-ADF1BB09202D}"/>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3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57062D46-7FD6-423F-9475-E09D498DF8E7}"/>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3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CC60E2B9-0F60-4CE0-9251-BF9F85572B3A}"/>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4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13E9E04-B6F3-4227-95FF-D5C28BF4F4D7}"/>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4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1CE26924-49B4-417C-988F-EA21CD73BDA6}"/>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4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D7B48880-DA14-448E-9FFB-9F35CD494935}"/>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44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5CB3EFC8-12FB-4115-887F-67ECB85A30A4}"/>
            </a:ext>
          </a:extLst>
        </xdr:cNvPr>
        <xdr:cNvSpPr>
          <a:spLocks noChangeAspect="1" noChangeArrowheads="1"/>
        </xdr:cNvSpPr>
      </xdr:nvSpPr>
      <xdr:spPr bwMode="auto">
        <a:xfrm>
          <a:off x="31432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4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3ED25C60-D245-43B4-8BC5-8B43BDFC16CC}"/>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4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91956A91-315D-4E9E-AB74-27EC63A9395C}"/>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4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36891557-E8A2-48E2-AA60-80983B26067A}"/>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4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35064FB0-CFB5-48FC-93AD-B13C30E1C9C9}"/>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4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94E9E03C-C980-4241-ACB0-27E4D15D854A}"/>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4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487AB9F4-89B8-40CD-B1CD-E38036C56EA1}"/>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5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41547B25-AF54-4E00-8F51-BAFDC3A1C71C}"/>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5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A890B191-FFDB-47AD-8FA2-70499A5E1B95}"/>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5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A8EA2695-053B-46BD-BF15-0F61A3A6F50E}"/>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5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3557DF75-F236-436B-9BAE-12D8A6D020B3}"/>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5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F08288F8-CF43-47C4-9F85-29D4C6B93E96}"/>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5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6B5DCF19-B2D3-4325-AC92-D29EA6EF1640}"/>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5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85809AE4-14E5-4852-B49E-DAEB23E410CF}"/>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5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67433467-6A24-4BE5-98CF-56BE84C2F35E}"/>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5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86D5EF3-65B0-4282-ACF0-86F716ED2302}"/>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5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87220856-C0FE-432C-A8DF-4716CCA5C279}"/>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6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81016DDF-17C5-412C-9D03-0EF9CD3807A0}"/>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6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4E50872D-D41C-4248-87AA-BE5D43F9E9D2}"/>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6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EED31F88-12B4-4C88-8ADD-AE769BCCBE81}"/>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6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18CE52C5-A6A8-49DE-B062-F8A9B6325139}"/>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6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F88ADC48-0DD2-4742-8566-BFD89F4627FF}"/>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6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1DDE5037-5B10-4559-9705-CAA67D50E10C}"/>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6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EDB4C647-633D-4EAA-9A34-37AB98FF1B02}"/>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6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859C7840-834D-440B-B747-04743C25C098}"/>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6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FA60D9D0-5554-4F90-9400-F3897C8E131C}"/>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6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23557AEC-6969-4003-A87C-43B6D40A5CD3}"/>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7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C7FF9CC-1F24-4DF5-BDED-12C10242EBF0}"/>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7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9DF7454D-57BC-4603-923F-1C48EFF81AD9}"/>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7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3ECA7CA4-F5A7-46CA-A74A-08487564474E}"/>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7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7F8FBB02-C664-48F8-AE9B-BA0CE402549A}"/>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7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C5BC8F3B-483E-4224-9DE8-2289431877D6}"/>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B87680BC-B63A-4D9C-9F8A-A5F7F345228B}"/>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7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33909C4B-5B36-4E91-B28A-AC07CAFFD958}"/>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7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AA5FB0B0-D10C-41AE-B23B-AB02C3EF81EA}"/>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7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8685A27E-2457-4483-9A18-D3E206CD1484}"/>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7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755BC3A6-59B9-4A1E-93AC-8EC365535E48}"/>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8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F0B87D1B-C884-4AF6-A9F5-871C4A02A1F0}"/>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8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514FA10E-580E-4FEF-A640-D42DB118A307}"/>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8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D070EE36-6D04-4525-A585-B10CD9FAB951}"/>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8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7B16AC16-D6B8-49D2-A196-B4F0EB26AB8D}"/>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8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F1E6F9E2-2D9F-45EC-BE42-099DF268332A}"/>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8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A6412651-D93C-4B64-B9FA-6C607C6CD32C}"/>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8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338ACADC-8D22-4481-8D6E-2D55900F509B}"/>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8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D64AF0BA-9922-4978-B09E-BD911173575F}"/>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8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5E35929B-CAC0-46F9-9346-CAA4ED9BBDFD}"/>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8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8C011A43-4D50-4029-9A1A-3B11E0604953}"/>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9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1BD2596F-C019-46E0-8D26-058267DACAE3}"/>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9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E04193B9-A3F4-4898-AEE7-6ED4C2EAD422}"/>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9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5AAC12CE-804D-44D3-A3F6-835A4A71BAF7}"/>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9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574311B9-05A1-401A-A36F-9A7E9E3C9E49}"/>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9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2A1F612E-B7C1-4254-B0BD-F96AE9AC6624}"/>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9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53FAF2B3-6D7D-447B-AA15-FB21C3C0D944}"/>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9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EA322768-F672-4323-A49E-0CDFBBCFE29A}"/>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9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7B963C92-1EFA-41A9-A3A5-964E133892F1}"/>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9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B8617993-967A-4AD2-9FEA-CDB858796877}"/>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49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1F86A8CE-7927-4DEB-B91B-D6F57FD4848B}"/>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50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A416C322-F385-4B39-85EC-D6E8C8D9DF91}"/>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50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DD653BAE-C08E-4C5A-9C48-7BC51C1826ED}"/>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50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5C748FA2-F2A5-4C7B-BF82-6FA555A85E33}"/>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50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F0A4A636-A790-442E-9564-BE7EBA7C0ECC}"/>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50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D750338F-44A5-4B59-97D7-25BBDB982884}"/>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50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232ED3F5-EEDB-4249-A373-6BB5CB5F337B}"/>
            </a:ext>
          </a:extLst>
        </xdr:cNvPr>
        <xdr:cNvSpPr>
          <a:spLocks noChangeAspect="1" noChangeArrowheads="1"/>
        </xdr:cNvSpPr>
      </xdr:nvSpPr>
      <xdr:spPr bwMode="auto">
        <a:xfrm>
          <a:off x="2676525"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0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99B3D91-8CBE-48F2-94C6-9EFEEA932BC8}"/>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0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71DBFC7B-A839-448E-9CCD-AA8B0950CB7C}"/>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0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DFE42973-E2E0-4685-B4F9-B49CF825D8D5}"/>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0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C9186007-E47C-457A-9941-3C8A30D0AFCB}"/>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1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8032D207-53C1-4956-B86D-16CEDE7EDC9A}"/>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1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C450E48B-2300-4444-A5E1-2849DFAC75E4}"/>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1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1F505B8D-8EF7-4EB8-B4EE-53919C9ACD84}"/>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1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B78D5D75-55E2-4783-A5E9-124977536297}"/>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1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74B41394-58E8-49C7-BF23-80332DB4ABF3}"/>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1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26B85A45-647F-4D1C-855C-B41B3DDBCB3E}"/>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1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80A56B3F-AF33-4946-822B-E3EE0D6D62BA}"/>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1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2E0AF4C5-2DFE-4668-9F98-7CA889AC0E38}"/>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1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E5C8EE53-A4C1-43E8-BF08-AE8B87C90858}"/>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1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43789F-5883-4826-81A6-62AF073FACCB}"/>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2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B79CBA91-86B1-4959-BC3F-4DDE66DD8846}"/>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2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5411C2BD-AEE5-4FDC-910F-422A5492F9BA}"/>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2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A79DDDAB-748B-4B12-9CAC-743241F284EC}"/>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2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8B93FD95-526E-4765-A055-B6A4C4972A29}"/>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2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23CB1C46-A6E7-4AD3-9731-ADB0151B5AB4}"/>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2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33C48D1F-D03C-4C5E-8E45-48BCE172163D}"/>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2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64848A74-4881-440D-9D4B-1329DE85C334}"/>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2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78280735-C6D4-4991-8F37-D67500C370CC}"/>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F832531B-963F-4BBF-88F7-CDFDBC8D5BDA}"/>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74ACA457-1D76-47CF-80DC-9B7FB4480AAF}"/>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3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43DECDE8-9C08-40BD-AF77-D6A4666ECB73}"/>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3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6B5DF878-3584-4758-B0CE-DACA58A186B4}"/>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3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1C5FCCE6-B6FB-4FF8-8461-5F2DC2AC1B21}"/>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3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4A66256E-0890-4E4E-9C05-796A837480B9}"/>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3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B0757670-6062-492B-815C-125AC1CAE6F4}"/>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3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67534F86-B655-4958-B9D8-2FCBF3E3C39A}"/>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1A70308A-33C5-4C61-A07B-520A029D1F34}"/>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EBF3D4C7-D0F4-478C-9CBD-E3E17B4EF885}"/>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3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7118689C-C4EB-4D58-AB31-525B74B9B3C6}"/>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3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C69027F-4446-4317-B9DF-1045D11DEF5B}"/>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4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2C103E2B-8A5E-4DC9-ADF5-80C8846B2A4B}"/>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4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D47C8BBB-547D-460A-867F-EF55F7B1660B}"/>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4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159A7446-3C30-4D29-80A4-2C5857643470}"/>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4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15F9729C-041C-4FD9-8CAE-019A1CB18254}"/>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4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5E21294-380D-4262-B419-F2261CEFBB65}"/>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4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98BEB79B-233B-45A7-AA51-E104B15AED5F}"/>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4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39242892-A787-4E0A-8F91-A62E71A5D9EA}"/>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4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B915847F-C74E-42AA-BF7B-8D0B68A53BB0}"/>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4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A0F88A3-72C8-44A0-A486-F28B1EFDE75D}"/>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4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8C85D6-41EE-4AA0-AB1D-390AD9E4BC4B}"/>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5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C4FE58A8-BD99-42E4-ADB5-F8A4448E3617}"/>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5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D01172D7-B179-4669-AEAE-098DE513DF50}"/>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5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467686A5-9FFC-4415-ABCC-9EA185DBEBA0}"/>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5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6E5E7FB8-79FF-4A4A-919C-263E186A6E1D}"/>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5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72B4746C-4C9B-4F81-88DE-3B6F07558C34}"/>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5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EFDAB399-A0CD-4B4D-9EAB-D5450EFB3B37}"/>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5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4A0B12DB-C637-41A0-8705-62A3069AC357}"/>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5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38686634-1093-4D19-B1E0-4A0E40C738AA}"/>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5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69E71407-BE2A-4932-83D0-3D37AA6E8220}"/>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5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F6299FD7-77D2-4A00-9E38-1619B0F5BDE4}"/>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6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F152FE74-61F2-4167-ACA5-6995C80C3AA6}"/>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6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A75AA99D-1929-4092-A4CF-0064EF11D02B}"/>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6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9B6FD376-E01F-4828-8A1B-D7149BA36CC1}"/>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6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81A99C59-51D0-4E23-97B0-D897DFCF930C}"/>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6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FB935AA0-F26F-4B53-AB63-95B0A79F3AAB}"/>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6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FC62C838-0A6A-4330-BB6F-C28E263E6DD0}"/>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6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6B531BED-C149-4A7E-84F6-E3658241D3DF}"/>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6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57CAB8DF-360E-41E0-9DB4-F20553AB2504}"/>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6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3AB33D3B-1228-44A8-945F-208BE8F7288A}"/>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295275</xdr:colOff>
      <xdr:row>0</xdr:row>
      <xdr:rowOff>19050</xdr:rowOff>
    </xdr:to>
    <xdr:sp macro="" textlink="">
      <xdr:nvSpPr>
        <xdr:cNvPr id="56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5DF954B2-728A-4EFE-9C1E-9D24FF09BC19}"/>
            </a:ext>
          </a:extLst>
        </xdr:cNvPr>
        <xdr:cNvSpPr>
          <a:spLocks noChangeAspect="1" noChangeArrowheads="1"/>
        </xdr:cNvSpPr>
      </xdr:nvSpPr>
      <xdr:spPr bwMode="auto">
        <a:xfrm>
          <a:off x="8743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7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5B37B96D-F17D-4365-AF55-8011BA37FFED}"/>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7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4169D869-2C50-4CD9-AA41-C956F2C6E3D4}"/>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7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A6255FC7-82F6-4902-8AD0-E7A43E72487B}"/>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7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4337A6B1-01F9-48F1-B3B0-B691A9DE0B31}"/>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7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298D49A8-48F4-439E-A237-547920E59B99}"/>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7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12CC7309-61E0-47F1-BBA4-39F1F2811EAB}"/>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7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D434A1D1-A447-49E4-9A46-52FF2F78CBD4}"/>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7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E80E5C60-CDC3-452C-ABCA-E2D2C80694E5}"/>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7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8A965399-D404-4CF3-9E7B-735167504C7B}"/>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7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8E9AB45D-D406-4E1F-A276-583DACF881F4}"/>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8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A566D295-8AEB-43CD-872E-4B16D58BE83F}"/>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F1B1673C-6B26-4FF9-BD8F-F0FF829B794E}"/>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8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E7D606A3-B82B-4D90-AAEA-B2C3C215AA5F}"/>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8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ADE75F86-B6B4-4AE3-BEE3-6422CB152CB5}"/>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8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AB99EAFE-DFC8-4C99-986C-3B9269394E65}"/>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8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2BB40AE-FEB9-44A6-94FE-38AA29C80712}"/>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8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C56018AB-6DE0-43F2-B9FD-BCBFCCB56F95}"/>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8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ACF5D42A-E01D-4422-897C-DFC73913A64A}"/>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8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3381783E-F38B-4736-8378-1D41407661B9}"/>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8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824AF734-28F2-47D1-83D2-BD131AC5515C}"/>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9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89C8A47F-801C-402A-B029-F2F6F3C1B8E3}"/>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9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5AED66E8-153A-4AC0-8DA6-D78AC026D966}"/>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9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C576F368-6711-46C3-889A-90BE41160AB5}"/>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9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DD9E50E7-B50D-4903-9449-153F82EC50FF}"/>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9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1524A5CD-0D95-4830-B3D0-D4A1D8383739}"/>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9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63353F73-1830-477C-BCCC-716D1FEFAF4F}"/>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9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1D466C63-31FE-4531-966D-CB75C8823C2D}"/>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9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F3A524C8-CE3F-4125-970F-FC38B75FF75B}"/>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9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691994DF-1976-45C0-9787-5029219EA011}"/>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59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A3E60515-D7DE-4F89-BA50-904BE4A6F935}"/>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0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36C906FA-6A85-4726-A115-80CD53F5F18A}"/>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0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F67CA851-7B04-4F65-94C9-83BFF8B318E8}"/>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0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A7FDB4A6-D8A7-4A46-A740-156E7D489EF9}"/>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0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75F9D9CC-6701-4152-B57F-224CC34F8A9E}"/>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0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5F4D3F4D-25EC-43C0-9630-E3AFE5D58C6C}"/>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0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C2F48934-EDD8-4BAA-8E22-16FD9C7A2FA3}"/>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0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478CDD4F-732A-4CB7-BD75-C4C2534B0304}"/>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0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93CC3413-8EA7-4382-88A6-053475B8C2E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0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2EC37B71-F789-468F-ACBA-73FB9FE08CBE}"/>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0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5B110DAA-1DC3-4D82-A313-DC09EEA3C719}"/>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1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BD370031-CF20-4461-89F3-3764A42DDBCC}"/>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1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2743BC9C-692E-44F7-8534-F1988212F8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1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62073B1A-6D3A-41F5-B6CA-3B81A9DF4865}"/>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84C471CE-E526-45D1-AF01-BF49706DD418}"/>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1CDBE525-5128-422C-8E81-FE16A82DB3AB}"/>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1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CEE396E9-B94D-4F00-B08C-9499034A95F4}"/>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1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3DC3FC6C-E065-473F-A485-492FD276F433}"/>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1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F1BF8893-9F26-4A17-BB64-382482EC9D06}"/>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1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61646E97-05DA-446D-B447-0D2FAD21BC72}"/>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1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578582-4E33-45AE-A373-44BDE7FB65F8}"/>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2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40066B4D-6C01-44FF-80B1-711F4FBE4601}"/>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2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B9460EC3-B3D8-4B9C-AA08-43381080E71A}"/>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2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BE48B69A-4308-4240-87ED-3C35E071E904}"/>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2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63CD0486-8986-4DE8-8B2F-511272C23525}"/>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2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86131E2A-A75E-4DD9-9F28-F7B70E088B03}"/>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2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EF9C59CA-D737-4051-9260-E998B9177296}"/>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2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7468EF2F-596A-48EA-9132-B2B1BDA75CBA}"/>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2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84ED3125-748A-4405-B284-35FF398E7E5A}"/>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2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929D9C0D-953A-4AC5-BE44-B2B88262EB0B}"/>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2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E2DBDD72-7AE6-44C8-83C5-301BAB687337}"/>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3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C7E2A3D-A133-4EF9-AAB6-396F33E3A418}"/>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18</xdr:col>
      <xdr:colOff>295275</xdr:colOff>
      <xdr:row>64</xdr:row>
      <xdr:rowOff>161925</xdr:rowOff>
    </xdr:to>
    <xdr:sp macro="" textlink="">
      <xdr:nvSpPr>
        <xdr:cNvPr id="63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B03443E8-56CD-4D8C-B1E2-56C949A75043}"/>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3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709658D4-DA57-4666-AE2D-E6978A978E1B}"/>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3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10B4F695-01F8-44A3-AC04-E84D3E3E2202}"/>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DDFFCDE8-10E5-4355-B481-D262FD875814}"/>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3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8030FE6C-48BE-4878-8848-D0310769539A}"/>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3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BA637DDF-5E7F-4369-B5E9-0FF5BDBA42C1}"/>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3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EB5119DB-DDB8-4EC0-87BA-988EC8B07F0B}"/>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3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1C44D34D-D00C-49FC-A10F-5C671027107A}"/>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3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ACC87326-3422-4116-AFFD-FC9A85B39E4C}"/>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4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BCFF0644-5C03-49BB-9B82-74250F137058}"/>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4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84A89B34-9358-4E25-8679-11BC0F5AF82F}"/>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4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E02A8D24-0D3B-47B0-8F4D-13B8CC1A2B8B}"/>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4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804AC720-E7D2-4B16-B1C1-081FF09FD05A}"/>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4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3DB2508B-17AA-4FD1-9C8D-C1C17CBDA0FD}"/>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4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AD8B9B78-713D-4A06-929C-727ED5A1A9A2}"/>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4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858B4C31-91F5-4AFE-BFE8-027C5FA661D9}"/>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4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DD720D21-DF1B-4873-A52C-4DD0AE916B0B}"/>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4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A8760076-93E5-4DF1-BC35-362AB1109DFB}"/>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4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D4415EE9-1CEB-4663-8673-D5DB47B27873}"/>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5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69EF2F3A-1E53-4767-A7AC-E6A211CE1388}"/>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5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171070C2-BFBA-4C69-B583-E94F7BE7A7A5}"/>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5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1A982C13-BF6A-4949-995A-56E5F5EF471D}"/>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5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DED42FD-AE5F-4B0B-A4BE-3EC6A179C8B4}"/>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5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7C065F61-FF9E-4DAF-84FD-BB152CA19AF3}"/>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5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4EA742D2-F78F-4744-AE6F-696BB3BA5F7D}"/>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5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ADB8EFF3-D697-446E-98B5-40A0371E7573}"/>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5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D66A71EC-E91B-4E45-8925-4B21107A2B5F}"/>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5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495698-1284-4008-BE1F-B0A25FB96EBD}"/>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5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859C220C-2E9C-4E81-9395-2F7A3BE7D56A}"/>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6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C41BCA8C-3731-4D83-9270-B3503EE040B8}"/>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6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C203B2E4-627B-480B-A6B3-7654B2FCEAD4}"/>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6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2D678081-15BA-4883-964D-C5EC0EC210CB}"/>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6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9F386052-6874-479A-8402-2D4635774E64}"/>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6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E1584ED9-4697-45E6-8F6E-C8ECD365F39F}"/>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6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2C484C0D-966D-487D-AE32-E44843DC5974}"/>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6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A588C002-C4A0-496D-823D-4E867AF1CE55}"/>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6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6DC1CE62-B38D-4BF4-B559-BF72609EAECB}"/>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6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56E1BDC2-904A-4116-9C42-06D08D93C56B}"/>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6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B24E7B5A-46A3-482B-B490-6D268C010B13}"/>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7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D0EA0D44-A624-48F9-99B6-48BE690513DE}"/>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7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BAC19DC3-E4BF-45C7-9A13-81A3E04654B7}"/>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7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26D962A7-01A7-4BF1-BB8A-CF7657B066D2}"/>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7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71FB59B5-94D0-41FC-B649-E111ECC7EBFF}"/>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7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E5A168A2-8491-4F87-8221-5513A5C874D9}"/>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7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16581B2C-E088-4F6F-A963-7FE56013178D}"/>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7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65BE4C7A-C88C-4647-89F9-E3280428BE37}"/>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7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DC5D7A67-8F5A-4116-9177-568D1460DE3D}"/>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7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55ED268D-88AE-4AC2-938D-28BAB8964984}"/>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7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188EC5EA-EE19-4831-A072-7F74BD361EB6}"/>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8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F7736F0-DC94-476C-A503-2F8FD284314A}"/>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8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DC297B52-ADF1-471A-A906-CC576FB7FBB2}"/>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8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25AEF317-5CDC-469B-94DD-6A13F53FC12C}"/>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8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51FD3DA9-E295-4850-9845-7E7C8F1BAF7C}"/>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8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675D8F47-97E1-4265-A5FF-F44299E1D163}"/>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8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8309BC17-21CC-4ECB-B75E-6AE5F7060553}"/>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8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B310608D-D3AC-4177-9059-BABD3C4DDBF4}"/>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8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6F9EF435-2ACD-45CD-B4B5-FC64D0C5C8CC}"/>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8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418EA83-416C-4E6E-85E5-24F434B64411}"/>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8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CBCB4658-799A-4534-8CDB-40ABE5E926B5}"/>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9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6B39ACB7-2F94-4344-B4A3-4261FF39B213}"/>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9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2B59299-44E8-4012-9159-BC0EE1E557BC}"/>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9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8BD464A6-1DF7-41B2-8367-0234FC3FCE08}"/>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9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79606FEE-E94C-48C5-BB9D-CE7EF09490BC}"/>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9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93C508AE-ED8C-479B-A606-44CB8E4047DC}"/>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69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A83D6716-94D5-4CF0-AC59-8BFEC108C09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69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2FACA9D5-EC23-43D9-987E-F3B54E1A83F3}"/>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69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24EBE78B-10A9-4CED-85B0-B1B353B77AE4}"/>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69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D0377415-D006-4360-A17E-993D4B26E0C1}"/>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69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7698B19D-83BD-41B5-B67B-42A6C9A09A38}"/>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0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BE53044C-6740-43FA-923A-EF6AF411A37C}"/>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0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5D8BB3FF-8246-45C7-B2E6-4BD42FADC95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0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FEF83361-0C42-40B6-9C41-CD08C5515148}"/>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0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E3EF9A07-CE4D-4370-A745-EDF3DEDFFF4F}"/>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0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B516CC72-1E94-4459-AE23-C605D62977B9}"/>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0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CD2BE8B7-FBE7-4EE1-AEE0-6275A561A103}"/>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0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9E3978F-3929-424C-BC0B-518EB0CA2408}"/>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0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2C622AC5-66E5-49DF-8E7B-E3C676CB8685}"/>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0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BA23F1EC-104B-465B-82C6-47DB3B728675}"/>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0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30DFA96A-8828-40D7-ADF8-8C70ACED030B}"/>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1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F453511E-5C6B-4ED1-AB70-4C4308B1EE52}"/>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1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1BC75957-DBD8-4321-9A3B-61161D77A662}"/>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1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78A27EC0-5E0C-4CFA-BCEE-B8B4A8EB0152}"/>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1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CF412979-201A-4350-8BCA-D3073DB7955F}"/>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1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238F2CF6-DF8F-46E5-8513-8588074C5F6B}"/>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1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9D2A47EE-DEF0-47F1-8DA2-AE0F3047135D}"/>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1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F48A9A2A-5678-4A29-89D6-7AC49D871DCD}"/>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1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BC5BFAC6-FA52-4EA0-82C4-08A131D36351}"/>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1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E9A08B58-2979-45A6-9687-CE55B76CDD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1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7209E90-F20D-46E8-8B87-4CEFB8964158}"/>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2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11FE2F56-8750-4104-B127-B105EE9CF061}"/>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2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4BB7DAD0-4844-460B-A18B-848ECE035651}"/>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2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E0E95203-003B-4F06-8DF8-2F85CB345D9D}"/>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2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11D1633B-CBC3-4C29-B5C9-0FA6B2E01277}"/>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2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F95AFD2-583D-401F-B4D8-84656DE7749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2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6C85DF2A-8308-455E-BC77-AAFD36AE8E0E}"/>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2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232F72B9-E976-4237-8CDD-9E49EA58866B}"/>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2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E08F2B07-DF1B-430A-8326-CDBF5EA2BCBE}"/>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2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E204C7A3-AB68-4C67-A6FC-BABD1CFB9F67}"/>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2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5286CE05-FD0D-4310-8F58-46BA8CE5255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3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6A28CA3C-3348-43E0-98DD-F87C0305D1A6}"/>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3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6CBA1A9F-5193-42B2-ADFF-C2BCCEBB6DB5}"/>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3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FB04B7A9-1051-4387-912D-8758A7F045D4}"/>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3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47F2217F-7557-4D4B-9BC6-3188A5F1F86B}"/>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F62DDEA9-FAE4-40A3-9488-9BB01CC254B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3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E2EC6A7C-B7D3-4BB2-BDAA-DD5E46FB6EFD}"/>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6BEF8823-BE0B-4DB9-AF14-82D9A263233D}"/>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80D22B1E-A8DB-4318-AFDD-8A08FCF0BF43}"/>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3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203D33DA-8C5F-49B4-B13C-C9E92E145E6C}"/>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3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86875901-9183-40ED-BF01-B03A85318748}"/>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4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2FEA8C5D-8C83-42E8-9ADF-9CED09AF8C76}"/>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4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C11765DB-2060-4E7E-BF30-2E13879652D8}"/>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3CC9A878-534A-4B4C-AD6A-3449F05EBECE}"/>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4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BB8C7F02-28C2-40D2-9CD1-846099C2E13E}"/>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4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F388CACB-B3E3-4E6A-B2CA-BECDF5FBE7E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8156719B-9994-4E3C-B7EA-344D129B3B98}"/>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4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779716FA-2AB6-4F4D-90BD-86576982F21F}"/>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4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30884A52-D55C-4776-AA53-EA63B35DF65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4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7639A7DC-BDD5-4369-968A-E7E6D9A14729}"/>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4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CAAC2168-D33E-45B1-837C-AEEB4B89322A}"/>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5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F26EE2BF-BA93-4516-A6B6-61C6C8A6AE11}"/>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5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C0084227-AC79-4B91-8888-207EBF613F7D}"/>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5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8FB2BD70-9D0E-40B1-AB85-5DC9194D5412}"/>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5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AE106FA-1505-4EBB-B404-CC7F094D7403}"/>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5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DFE0A888-2585-4B4B-8709-61A03E96A557}"/>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5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77D37FA8-D02F-4EE1-B9BC-F81F608ADF42}"/>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5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D2564F55-762E-45F1-94C0-6B559C4E4302}"/>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5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1FBB54C1-8AFB-4836-9EDA-FB15E186BC21}"/>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5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5E29F174-9A5E-4D5F-BA79-463B25BAA171}"/>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5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D42B5A47-043F-4BEA-865F-AFE67CCF6884}"/>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6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89BB2611-89D3-47AC-B2B5-5B5C54ED39F6}"/>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6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F84552B0-459F-4907-A7C4-0E4866C6C69B}"/>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6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7F10A74F-376C-4484-8A62-B6689E2CB7D9}"/>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6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29A62C62-9EC1-4625-B6EE-D40B46D759BD}"/>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6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6E887B05-9989-4ADB-B437-88920DF2CDAD}"/>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6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883BF9CF-8896-4886-AA58-7A629C540E83}"/>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6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6873DF14-97BD-462E-A7F3-06DCD42A5616}"/>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6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E09D9CBB-83B6-47E7-8F03-400EC9568A9E}"/>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6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E679EC8C-988A-4E6C-B077-DB10601AB7C2}"/>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6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5F9E084C-023C-4C65-9D51-212C8E8EE5AE}"/>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7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DE45E63-FD47-495B-B2C8-3DA9EB239A21}"/>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7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5A6017F6-7003-4CCF-B974-D8C89856B852}"/>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7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6ABEC959-7DCC-47C6-A858-9C31EC74D003}"/>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7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635D1D05-4C82-457B-A820-169E2DC9CF75}"/>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7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ED268D9B-BE82-4899-907A-F816ACD8D1FE}"/>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9E8A2A0D-6540-4D15-ADE6-7389E451CC7D}"/>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7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65C6FE2-8B80-45E1-820E-49A7ED6921DA}"/>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7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AD70DA45-8C8D-4C15-8C06-18BD44CDC33F}"/>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7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D79159B9-A4B0-43C8-93C0-7DFB60891B08}"/>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7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B34EDD9B-A8A0-4722-BDE3-3DFC2451A4B8}"/>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8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D61C7B7B-3322-49AB-AF90-ABF868664F3E}"/>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C0FC17A4-5AB3-4655-842A-54BD4F52656D}"/>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8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2BEC82CB-1B29-41AA-8871-E35529812B82}"/>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8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2978728D-4B04-41F9-85CF-8AFC4E711EB0}"/>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3C54BB71-1D23-4FC5-8546-342346FA7C6B}"/>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8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40B39D-BFA2-48FE-B3F9-3F41E4EC34A1}"/>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8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B6DB7D65-1B22-4788-B6A9-92B4DC307305}"/>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8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DBAD07A4-33CF-4DD1-99D7-D747860184E4}"/>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8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9352219C-4D3D-49A9-B301-78F1D7819EF2}"/>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8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1AB4FFB0-DA5E-48B0-ABDB-F4224B861EC4}"/>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9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CB03E486-14A1-4D33-8B89-DDE042BB09F4}"/>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9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602118F7-9930-4FE2-841B-066F758C4B37}"/>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9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3D2EA356-1D1E-4EC6-B78E-F21DB9513AD0}"/>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9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89F58023-D385-466F-840A-FEFA291160ED}"/>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9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F68771B-8BA7-4C97-BCBA-65E3D7087A5B}"/>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9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8EA50296-F1D1-4725-A965-D155E382E6EA}"/>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9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34B6F536-AD28-43B7-8077-11F4E7B6A891}"/>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9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521A318B-CDE6-4768-95A0-95DFD789D63F}"/>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9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166A5D57-5AD8-4745-9207-0A8D00B3CB23}"/>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79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CEC25E69-19E0-443D-887C-75AA7E981A27}"/>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0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9BBB29DF-67C7-438B-9B3A-9593C217CD7C}"/>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CB2DFA9F-6A47-4B5D-BC42-331F53F530B5}"/>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0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C754BBBA-8BD0-43B2-A333-61618494184D}"/>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0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81228A97-345F-407C-A41A-4D850469AA01}"/>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0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6FCC740A-562D-4C79-B262-F615BB0EE276}"/>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0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C36B12B3-A07E-4399-80B4-3F8FCCFC89CE}"/>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0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CD6D7544-1E34-480E-8D7B-D0C2B852F362}"/>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0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F62C527E-37BF-4591-B932-03D79F2146E2}"/>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0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2174B758-BFD5-4D0B-B4FA-57A2E2DC2008}"/>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7CA81F85-F8FC-45E5-A0B4-AA49AEF88CCD}"/>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7FD4227E-DCBB-40BD-894D-2CE544F9E26D}"/>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1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93039F05-B3C6-4D9A-A1DB-978E24E2910F}"/>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1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FBEBDF61-48BF-437C-83AF-66DF5688FA62}"/>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1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A4D5225A-6176-4667-8227-79BE275B3C11}"/>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1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A36BACD5-4F9A-4455-AC02-F2DCA7B8FA1D}"/>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1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681FCB24-1F33-475E-92F7-76E0205F4AE7}"/>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1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35D86703-7EAA-4C28-8E1D-E23CECE58DA7}"/>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1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504E4697-4249-42A7-9953-C84763036BD9}"/>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1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80A68F64-9657-4914-9611-BDD27C2A276D}"/>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1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72F0E3C3-7FAC-4825-A108-ACA0C4D3929B}"/>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2CB42E79-6B6B-4001-B3B3-B6F766FF0BFF}"/>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1E8B4361-C369-4547-A893-8E5262113B8C}"/>
            </a:ext>
          </a:extLst>
        </xdr:cNvPr>
        <xdr:cNvSpPr>
          <a:spLocks noChangeAspect="1" noChangeArrowheads="1"/>
        </xdr:cNvSpPr>
      </xdr:nvSpPr>
      <xdr:spPr bwMode="auto">
        <a:xfrm>
          <a:off x="78105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2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B5A5C48C-3278-45A0-AF3C-36F6496BBEE9}"/>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2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64C6C21D-D41F-4947-B827-AE7DF751390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2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3851D018-DB7C-4882-813D-8577D18FD96B}"/>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2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EB0CA4C2-936E-44A0-9D0A-7298CA21F2F1}"/>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2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CD385575-3876-43F3-B7C0-6310477084B7}"/>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2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51DAE59A-62D5-4DF7-A42E-A0B7E499DCC6}"/>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2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349209D-B450-48B0-9DB1-6F9712D4A83A}"/>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2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A8413BFF-F889-4D4A-BC62-73CB443F9783}"/>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3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AC6D6D08-0076-4955-873A-E47B60E71102}"/>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3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C3B9EF91-00B1-4F99-8F5F-CD1E507AA887}"/>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3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A9281A5C-2A9D-49FE-BA71-109F356566B9}"/>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3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511084BD-09BB-46E0-A2AB-82E53A7CBF2B}"/>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3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2B61A6F2-E159-4711-833A-BEF05C6AECBC}"/>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3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2DD570A-6109-44A1-BA39-37ED1661461E}"/>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3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427D69ED-E690-4D28-B4F5-092D60A20CA2}"/>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3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F01B8E54-8AE3-400D-A7C7-961ED2B924A3}"/>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3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1A8C4988-184A-45DD-AA1B-914AE40EB5A1}"/>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3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B5CBE421-8FD3-455A-9D9C-DC746449F558}"/>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4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C68E6CEB-44F6-498A-8073-68049A1C967D}"/>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4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7B6125CB-5675-492F-A827-225C549720A9}"/>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4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FFBAB69C-E00C-4000-AE98-6D5FB4CFF22C}"/>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4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45C19B75-8DA0-4D5D-8C18-6414D8B88A06}"/>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4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341E57EB-7E1D-4AA4-A86E-F52295499CF2}"/>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4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E2871562-3DD9-4E78-BE0E-2A28B0CD8336}"/>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4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834536CC-A98E-42BB-839D-0BC36119AB7A}"/>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4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3CDF48A7-72E4-406F-ADEF-13D72D06C6CF}"/>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4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F5AC1934-3B97-4E54-BD9C-0B4C826C39DF}"/>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4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6E1689A1-49DD-45A3-9D86-DD6BE48868D8}"/>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5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D379E000-3BA9-4FE0-8026-D81303908C84}"/>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5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5CD2FFC2-A020-498C-9F42-4C90A21E5577}"/>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5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F49819ED-6A92-4026-B152-3A3DE7A98E25}"/>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5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10B3B55C-4201-4279-87EB-D28B249044E2}"/>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5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2E121739-13BA-430C-BEB3-E866ED4C6AA9}"/>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5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37E560FA-B032-4FA2-B609-BBD46F82A7C5}"/>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5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7C0E8124-2E3B-4941-B8AF-ED61A57308F5}"/>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5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DBAA5C28-8E58-485A-9825-2A0BD93E9CBD}"/>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5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4CB2D44-12EE-456C-A5B6-6A0208F61B7C}"/>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5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7625C6A-574E-4778-8CC5-6A5E42BB8DCB}"/>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6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71767DDA-5CCF-4E8F-B834-FAE41D2C5401}"/>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6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BF1D3234-DAC5-4221-AF5A-E8F9705CCA78}"/>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6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7EE2F5A9-A0BB-4FCF-931F-DBD904F54FF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6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B78279A0-7827-4FD7-8A1F-820C23D3F8FD}"/>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6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3C89DFCE-E387-46DF-8504-9F1BEC7DB1B8}"/>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FA32177C-840F-46B1-A009-9A7EC8D74C9A}"/>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6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C5EE4D6-7FDF-49D1-838D-87999D8B34E7}"/>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6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7319AE5B-37A2-4A99-B3F5-AA8A3AD34F2D}"/>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6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F76200A2-CFB7-4E98-AF87-F37105E0D25F}"/>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6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51A460CC-DAB4-48D8-A44F-F2A381BC9D4D}"/>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7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2BFBE4CB-015F-4725-AE29-AF04CB2478E2}"/>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7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BEED8828-A265-40DE-8AED-BFD56CDAF1FF}"/>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7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F528FFDF-C8DC-48C2-860E-91E6E1115212}"/>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7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C810D789-554A-4996-8653-4ADA768B6939}"/>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7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81494E21-BD98-4250-ACE3-DB50FDBF6BA3}"/>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7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1B38E176-3258-42DB-84F6-84EBE7A11A21}"/>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7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6E3CE4D9-0E10-4F74-9714-86A548F311C1}"/>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7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E94529F3-769F-4311-92CB-F10F4FE7DD27}"/>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7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49EB048C-9262-4C7C-BC6E-37468B8A8926}"/>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7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F564E494-2162-4191-B19D-F8A008ADE79F}"/>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8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2E1BE521-674A-4122-BF17-5D6170B6469C}"/>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8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F30CD5E4-755A-44AC-837F-48EB4D0FA344}"/>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8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750F7A98-68A5-4B29-9888-5D31F77A0EA6}"/>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8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4D336431-47D2-4FBD-953E-DBA424DCAED2}"/>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295275</xdr:colOff>
      <xdr:row>0</xdr:row>
      <xdr:rowOff>19050</xdr:rowOff>
    </xdr:to>
    <xdr:sp macro="" textlink="">
      <xdr:nvSpPr>
        <xdr:cNvPr id="819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03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19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04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19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05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19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06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19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07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0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08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0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09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0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0A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0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0B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0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0C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0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0D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0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0E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0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0F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0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10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0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11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1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B00-000012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1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13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1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14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1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15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1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16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1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17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1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18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1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19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1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1A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1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1B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2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1C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2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1D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2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1E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2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1F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2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20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2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21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2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B00-000022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2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23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2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24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2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25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3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B00-000026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3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27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3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28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3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29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3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2A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3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2B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3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2C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3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2D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3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2E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3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2F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4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30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4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31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4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32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4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33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4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34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4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35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4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36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4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37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4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38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4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39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5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3A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5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3B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5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3C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5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3D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5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3E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5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3F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5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40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5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41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5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42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5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43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6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44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6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45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6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46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6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47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6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48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6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49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6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4A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6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4B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6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4C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6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4D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7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4E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7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4F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7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50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7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51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7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B00-000052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7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53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7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54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7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55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7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56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7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57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8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58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8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59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8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5A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8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5B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8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5C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8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5D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8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5E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8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5F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8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60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8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61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9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B00-000062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9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63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9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64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9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65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9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B00-000066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9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67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9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68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9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69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9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6A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29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6B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0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6C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0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6D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0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6E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0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6F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0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70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0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71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0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72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0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73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0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74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0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75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1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76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1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77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1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78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1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79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1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7A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1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7B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1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7C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1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7D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1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7E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1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7F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80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2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81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832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82200000}"/>
            </a:ext>
          </a:extLst>
        </xdr:cNvPr>
        <xdr:cNvSpPr>
          <a:spLocks noChangeAspect="1" noChangeArrowheads="1"/>
        </xdr:cNvSpPr>
      </xdr:nvSpPr>
      <xdr:spPr bwMode="auto">
        <a:xfrm>
          <a:off x="3581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2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83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2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84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2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85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2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86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2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87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2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88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2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89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3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8A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3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8B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3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8C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3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8D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3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8E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3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8F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3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90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3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91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3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B00-000092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3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93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4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94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4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95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4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96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4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97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4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98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4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99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4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9A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4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9B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4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9C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4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9D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5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9E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5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9F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5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A0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5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A1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5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B00-0000A2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5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A3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5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A4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5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A5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5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B00-0000A6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5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A7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6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A8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6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A9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6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AA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6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AB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6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AC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6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AD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6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AE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6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AF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6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B0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6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B1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7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B2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7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B3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7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B4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7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B5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7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B6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7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B7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7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B8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7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B9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7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BA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7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BB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8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BC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8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BD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8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BE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8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BF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C0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8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C1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838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C2200000}"/>
            </a:ext>
          </a:extLst>
        </xdr:cNvPr>
        <xdr:cNvSpPr>
          <a:spLocks noChangeAspect="1" noChangeArrowheads="1"/>
        </xdr:cNvSpPr>
      </xdr:nvSpPr>
      <xdr:spPr bwMode="auto">
        <a:xfrm>
          <a:off x="2533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38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C3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38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C4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38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C5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39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C6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39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C7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39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C8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39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C9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39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CA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39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CB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39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CC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39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CD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39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CE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39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CF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0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D0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0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D1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0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B00-0000D2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0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D3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0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D4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0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D5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0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D6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0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D7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0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D8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0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D9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1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DA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1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DB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1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DC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1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DD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1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DE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1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DF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1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E0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1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E1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1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B00-0000E2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1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E3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2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E4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2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E5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2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B00-0000E6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2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E7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2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E8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2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E9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2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EA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2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EB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2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EC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2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ED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3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EE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3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EF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3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F0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3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F1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3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F2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3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F3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3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F4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3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F5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3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F6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3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F7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4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F8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4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F9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4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FA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4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FB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4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FC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4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FD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4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FE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4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FF20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4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0021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4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0121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0</xdr:colOff>
      <xdr:row>0</xdr:row>
      <xdr:rowOff>19050</xdr:rowOff>
    </xdr:to>
    <xdr:sp macro="" textlink="">
      <xdr:nvSpPr>
        <xdr:cNvPr id="845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02210000}"/>
            </a:ext>
          </a:extLst>
        </xdr:cNvPr>
        <xdr:cNvSpPr>
          <a:spLocks noChangeAspect="1" noChangeArrowheads="1"/>
        </xdr:cNvSpPr>
      </xdr:nvSpPr>
      <xdr:spPr bwMode="auto">
        <a:xfrm>
          <a:off x="986790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5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03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5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04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5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05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5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06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5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07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5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08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5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09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5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0A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5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0B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6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0C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6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0D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6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0E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6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0F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6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10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6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11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6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B00-000012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6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13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6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14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6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15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7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16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7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17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7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18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7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19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7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1A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7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1B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7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1C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7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1D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7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1E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7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1F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8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20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8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21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8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B00-000022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8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23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8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24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8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25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8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B00-000026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8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27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8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28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8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29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9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2A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9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2B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9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2C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9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2D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9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2E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9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2F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9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30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9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31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9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32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49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33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50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34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50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35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50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36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50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37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50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38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50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39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50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3A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50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3B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50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3C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50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3D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51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3E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5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3F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5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40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51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41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295275</xdr:colOff>
      <xdr:row>0</xdr:row>
      <xdr:rowOff>19050</xdr:rowOff>
    </xdr:to>
    <xdr:sp macro="" textlink="">
      <xdr:nvSpPr>
        <xdr:cNvPr id="851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4221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1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43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1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44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1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45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1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46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1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47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2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48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2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49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2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4A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2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4B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2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4C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2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4D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2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4E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2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4F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2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50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2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51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3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B00-000052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3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53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3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54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3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55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3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56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3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57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3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58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3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59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3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5A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3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5B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4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5C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4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5D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4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5E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4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5F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4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60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4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61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4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B00-000062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4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63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4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64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4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65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5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B00-000066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5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67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5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B00-000068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5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69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5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6A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5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6B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5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B00-00006C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5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6D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5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6E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5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6F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6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70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6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71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6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B00-000072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6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B00-000073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6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B00-000074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6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75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6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B00-000076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6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77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6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B00-000078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6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79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7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B00-00007A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7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B00-00007B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7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B00-00007C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7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B00-00007D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7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B00-00007E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7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B00-00007F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7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80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7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B00-000081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857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B00-000082210000}"/>
            </a:ext>
          </a:extLst>
        </xdr:cNvPr>
        <xdr:cNvSpPr>
          <a:spLocks noChangeAspect="1" noChangeArrowheads="1"/>
        </xdr:cNvSpPr>
      </xdr:nvSpPr>
      <xdr:spPr bwMode="auto">
        <a:xfrm>
          <a:off x="82962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0</xdr:colOff>
      <xdr:row>0</xdr:row>
      <xdr:rowOff>0</xdr:rowOff>
    </xdr:from>
    <xdr:to>
      <xdr:col>16</xdr:col>
      <xdr:colOff>295275</xdr:colOff>
      <xdr:row>0</xdr:row>
      <xdr:rowOff>19050</xdr:rowOff>
    </xdr:to>
    <xdr:sp macro="" textlink="">
      <xdr:nvSpPr>
        <xdr:cNvPr id="1228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01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29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02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29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03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29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04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29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05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29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06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29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07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29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08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29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09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29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0A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29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0B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0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0C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0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0D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0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0E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0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0F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0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10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0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11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0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12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0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13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0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14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0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15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1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16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1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17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1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18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1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19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1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1A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1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1B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1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1C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1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1D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1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1E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1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1F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2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20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2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21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2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22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2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23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2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24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2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25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2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26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2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27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2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28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2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29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3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2A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3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2B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3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2C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3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2D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3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2E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3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2F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3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30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3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31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3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32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3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33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4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34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4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35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4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36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4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37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4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38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4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39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4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3A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4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3B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4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3C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4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3D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5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3E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5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3F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295275</xdr:colOff>
      <xdr:row>0</xdr:row>
      <xdr:rowOff>19050</xdr:rowOff>
    </xdr:to>
    <xdr:sp macro="" textlink="">
      <xdr:nvSpPr>
        <xdr:cNvPr id="1235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40300000}"/>
            </a:ext>
          </a:extLst>
        </xdr:cNvPr>
        <xdr:cNvSpPr>
          <a:spLocks noChangeAspect="1" noChangeArrowheads="1"/>
        </xdr:cNvSpPr>
      </xdr:nvSpPr>
      <xdr:spPr bwMode="auto">
        <a:xfrm>
          <a:off x="8820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5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41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5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42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5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43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5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44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5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45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5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46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5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47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6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48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6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49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6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4A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6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4B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6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4C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6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4D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6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4E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6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4F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6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50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6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51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7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52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7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53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7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54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7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55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7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56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7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57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7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58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7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59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7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5A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7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5B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8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5C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8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5D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8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5E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8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5F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8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60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8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61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8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62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8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63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8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64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8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65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9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66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9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67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9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68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9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69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9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6A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9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6B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9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6C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9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6D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9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6E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39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6F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0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70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0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71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0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72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0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73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0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74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0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75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0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76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0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77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0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78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0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79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1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7A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1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7B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1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7C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1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7D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1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7E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1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7F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1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80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1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81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1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82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1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83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2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84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2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85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2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86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2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87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2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88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2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89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2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8A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2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8B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2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8C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2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8D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3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8E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3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8F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3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90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3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91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3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92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3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93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3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94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3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95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3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96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3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97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4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98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4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99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4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9A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4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9B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4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9C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4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9D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4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9E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4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9F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4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A0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4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A1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5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A2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5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A3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5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A4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5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A5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5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A6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5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A7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5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A8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5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A9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5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AA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5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AB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6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AC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6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AD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6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AE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6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AF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6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B0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6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B1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6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B2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6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B3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6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B4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6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B5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7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B6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7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B7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7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B8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7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B9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7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BA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7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BB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7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BC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7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BD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7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BE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7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BF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1248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C0300000}"/>
            </a:ext>
          </a:extLst>
        </xdr:cNvPr>
        <xdr:cNvSpPr>
          <a:spLocks noChangeAspect="1" noChangeArrowheads="1"/>
        </xdr:cNvSpPr>
      </xdr:nvSpPr>
      <xdr:spPr bwMode="auto">
        <a:xfrm>
          <a:off x="26289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8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C1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8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C2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8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C3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8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C4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8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C5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8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C6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8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C7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8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C8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8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C9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9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CA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9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CB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9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CC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9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CD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9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CE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9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CF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9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D0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9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D1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9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D2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49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D3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0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D4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0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D5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0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D6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0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D7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0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D8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0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D9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0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DA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0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DB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0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DC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0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DD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1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DE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1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DF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1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E0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1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E1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1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E2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1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E3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1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E4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1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E5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1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E6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1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E7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2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E8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2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E9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2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EA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2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EB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2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EC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2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ED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2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EE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2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EF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2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F0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2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F1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3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F2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3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F3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3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F4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3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F5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3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F6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3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F7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3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F8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3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F9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3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FA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3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FB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4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FC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4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FD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4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FE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4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FF3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1254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0031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4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01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4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02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4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03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4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04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4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05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5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06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5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07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5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08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5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09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5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0A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5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0B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5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0C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5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0D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5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0E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5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0F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6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10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6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11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6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12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6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13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6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14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6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15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6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16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6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17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6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18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6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19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7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1A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7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1B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7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1C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7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1D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7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1E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7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1F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7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20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7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21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7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22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7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23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8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24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8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25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8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26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8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27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8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28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8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29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8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2A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8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2B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8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2C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8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2D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9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2E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9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2F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9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30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9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31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9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32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9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33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9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34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9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35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9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36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59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37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0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38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0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39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0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3A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0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3B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0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3C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0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3D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0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3E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0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3F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0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40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0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41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1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42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1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43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1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44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1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45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1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46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1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47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1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48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1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49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1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4A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1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4B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2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4C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2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4D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2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4E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2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4F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2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50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2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51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2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52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2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53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2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54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2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55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3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56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3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57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3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58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3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59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3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5A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3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5B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3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5C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3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5D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3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5E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3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5F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4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60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4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61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4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62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4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63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4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64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4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65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4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66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4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67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4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68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4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69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5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6A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5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6B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5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6C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6D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5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6E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5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6F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5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70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5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71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5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72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5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73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6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74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6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75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6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76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6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77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6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78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6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79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6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7A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6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7B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6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7C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6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7D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7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7E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7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7F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7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80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7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81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7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82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7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83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7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84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7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85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7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86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7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87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8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88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8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89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8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8A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8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8B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8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8C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8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8D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8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8E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8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8F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8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90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8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91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9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92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9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93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9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94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9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95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9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96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9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97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9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98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9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99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9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9A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69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9B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0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9C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0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9D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0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9E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0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9F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0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A0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0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A1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0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A2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0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A3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0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C00-0000A4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0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A5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1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C00-0000A6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1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A7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1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A8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1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A9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1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C00-0000AA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1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AB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1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AC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AD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1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AE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1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AF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2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C00-0000B0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2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C00-0000B1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2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C00-0000B2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2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B3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2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C00-0000B4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2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B5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2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C00-0000B6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2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B7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2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C00-0000B8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2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C00-0000B9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3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C00-0000BA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3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C00-0000BB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3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C00-0000BC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3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C00-0000BD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3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BE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3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C00-0000BF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19050</xdr:rowOff>
    </xdr:to>
    <xdr:sp macro="" textlink="">
      <xdr:nvSpPr>
        <xdr:cNvPr id="1273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C00-0000C0310000}"/>
            </a:ext>
          </a:extLst>
        </xdr:cNvPr>
        <xdr:cNvSpPr>
          <a:spLocks noChangeAspect="1" noChangeArrowheads="1"/>
        </xdr:cNvSpPr>
      </xdr:nvSpPr>
      <xdr:spPr bwMode="auto">
        <a:xfrm>
          <a:off x="8820150" y="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0</xdr:colOff>
      <xdr:row>0</xdr:row>
      <xdr:rowOff>0</xdr:rowOff>
    </xdr:from>
    <xdr:to>
      <xdr:col>16</xdr:col>
      <xdr:colOff>314325</xdr:colOff>
      <xdr:row>0</xdr:row>
      <xdr:rowOff>28575</xdr:rowOff>
    </xdr:to>
    <xdr:sp macro="" textlink="">
      <xdr:nvSpPr>
        <xdr:cNvPr id="1331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01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1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02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1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03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1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04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1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05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1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06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1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07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2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08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2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09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2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0A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2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0B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2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0C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2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0D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2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0E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2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0F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2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10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2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11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3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12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3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13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3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14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3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15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3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16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3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17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3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18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3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19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3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1A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3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1B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4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1C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4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1D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4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1E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4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1F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4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20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4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21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4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22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4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23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4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24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4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25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5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26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5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27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5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28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5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29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5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2A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5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2B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5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2C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5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2D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5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2E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5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2F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6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30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6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31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6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32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6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33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6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34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6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35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6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36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6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37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6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38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6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39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7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3A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7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3B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7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3C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7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3D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7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3E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7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3F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16</xdr:col>
      <xdr:colOff>314325</xdr:colOff>
      <xdr:row>0</xdr:row>
      <xdr:rowOff>28575</xdr:rowOff>
    </xdr:to>
    <xdr:sp macro="" textlink="">
      <xdr:nvSpPr>
        <xdr:cNvPr id="1337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40340000}"/>
            </a:ext>
          </a:extLst>
        </xdr:cNvPr>
        <xdr:cNvSpPr>
          <a:spLocks noChangeAspect="1" noChangeArrowheads="1"/>
        </xdr:cNvSpPr>
      </xdr:nvSpPr>
      <xdr:spPr bwMode="auto">
        <a:xfrm>
          <a:off x="94202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7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41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7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42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7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43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8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44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8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45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8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46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8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47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8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48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8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49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8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4A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8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4B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8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4C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8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4D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9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4E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9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4F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9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50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9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51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9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52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9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53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9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54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9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55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9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56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39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57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0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58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0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59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0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5A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0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5B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0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5C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0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5D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0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5E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0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5F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0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60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0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61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1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62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1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63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1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64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1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65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1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66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1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67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1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68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1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69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1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6A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1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6B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2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6C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2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6D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2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6E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2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6F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2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70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2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71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2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72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2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73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2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74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2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75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3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76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3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77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3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78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3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79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3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7A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3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7B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3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7C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3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7D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3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7E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3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7F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44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80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4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81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4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82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4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83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4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84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4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85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4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86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4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87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4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88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4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89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5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8A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5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8B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5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8C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5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8D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5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8E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5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8F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5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90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5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91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5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92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5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93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6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94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6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95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6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96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6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97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6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98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6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99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6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9A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6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9B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6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9C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6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9D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7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9E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7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9F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7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A0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7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A1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7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A2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7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A3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7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A4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7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A5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7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A6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7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A7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8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A8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8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A9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8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AA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8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AB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8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AC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8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AD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8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AE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8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AF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8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B0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8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B1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9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B2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9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B3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9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B4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9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B5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9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B6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9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B7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9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B8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9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B9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9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BA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49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BB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50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BC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50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BD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50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BE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50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BF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1350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C0340000}"/>
            </a:ext>
          </a:extLst>
        </xdr:cNvPr>
        <xdr:cNvSpPr>
          <a:spLocks noChangeAspect="1" noChangeArrowheads="1"/>
        </xdr:cNvSpPr>
      </xdr:nvSpPr>
      <xdr:spPr bwMode="auto">
        <a:xfrm>
          <a:off x="2752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0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C1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0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C2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0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C3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0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C4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0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C5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1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C6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1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C7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1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C8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1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C9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1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CA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1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CB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1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CC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1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CD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1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CE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1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CF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2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D0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2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D1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2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D2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2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D3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2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D4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2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D5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2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D6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2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D7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2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D8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2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D9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3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DA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3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DB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3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DC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3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DD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3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DE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3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DF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3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E0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3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E1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3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E2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3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E3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4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E4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4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E5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4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E6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4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E7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4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E8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4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E9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4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EA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4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EB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4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EC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4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ED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5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EE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5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EF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5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F0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5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F1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5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F2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5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F3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5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F4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5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F5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5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F6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5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F7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6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F8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6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F9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6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FA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6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FB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6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FC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6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FD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6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FE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6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FF34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1356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0035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6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01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7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02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7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03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7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04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7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05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7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06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7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07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7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08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7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09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7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0A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7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0B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8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0C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8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0D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8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0E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8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0F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8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10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8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11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8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12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8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13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8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14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8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15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9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16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9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17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9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18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9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19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9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1A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9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1B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9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1C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9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1D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9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1E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59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1F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0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20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0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21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0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22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0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23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0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24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0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25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0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26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0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27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0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28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0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29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1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2A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1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2B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1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2C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1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2D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1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2E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1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2F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1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30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1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31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1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32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1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33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2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34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2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35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2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36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2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37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2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38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2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39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2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3A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2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3B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2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3C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2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3D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3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3E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3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3F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3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40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3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41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3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42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3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43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3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44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3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45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3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46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3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47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4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48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4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49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4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4A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4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4B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4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4C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4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4D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4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4E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4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4F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4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50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4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51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5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52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5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53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5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54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5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55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5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56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5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57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5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58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5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59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5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5A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5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5B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6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5C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6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5D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6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5E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6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5F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6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60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6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61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6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62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6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63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6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64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6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65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7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66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7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67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7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68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7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69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7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6A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7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6B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7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6C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7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6D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7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6E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7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6F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8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70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8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71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8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72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8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73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8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74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8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75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8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76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8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77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8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78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8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79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9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7A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9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7B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9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7C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9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7D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9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7E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9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7F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9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80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9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81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9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82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69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83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0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84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0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85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0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86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0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87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0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88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0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89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0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8A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0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8B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0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8C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0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8D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1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8E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1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8F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1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90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1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91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1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92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1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93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1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94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1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95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1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96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1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97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2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98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2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99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2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9A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2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9B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2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9C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2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9D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2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9E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2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9F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2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A0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2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A1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3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A2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3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A3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3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a16="http://schemas.microsoft.com/office/drawing/2014/main" id="{00000000-0008-0000-0D00-0000A4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3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A5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3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a16="http://schemas.microsoft.com/office/drawing/2014/main" id="{00000000-0008-0000-0D00-0000A6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3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A7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3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A8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3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A9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3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a16="http://schemas.microsoft.com/office/drawing/2014/main" id="{00000000-0008-0000-0D00-0000AA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3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AB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4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AC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4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AD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4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AE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4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AF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4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a16="http://schemas.microsoft.com/office/drawing/2014/main" id="{00000000-0008-0000-0D00-0000B0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4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a16="http://schemas.microsoft.com/office/drawing/2014/main" id="{00000000-0008-0000-0D00-0000B1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4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a16="http://schemas.microsoft.com/office/drawing/2014/main" id="{00000000-0008-0000-0D00-0000B2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4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B3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4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a16="http://schemas.microsoft.com/office/drawing/2014/main" id="{00000000-0008-0000-0D00-0000B4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4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B5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5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a16="http://schemas.microsoft.com/office/drawing/2014/main" id="{00000000-0008-0000-0D00-0000B6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5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B7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5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a16="http://schemas.microsoft.com/office/drawing/2014/main" id="{00000000-0008-0000-0D00-0000B8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5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a16="http://schemas.microsoft.com/office/drawing/2014/main" id="{00000000-0008-0000-0D00-0000B9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5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a16="http://schemas.microsoft.com/office/drawing/2014/main" id="{00000000-0008-0000-0D00-0000BA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5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a16="http://schemas.microsoft.com/office/drawing/2014/main" id="{00000000-0008-0000-0D00-0000BB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5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a16="http://schemas.microsoft.com/office/drawing/2014/main" id="{00000000-0008-0000-0D00-0000BC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5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a16="http://schemas.microsoft.com/office/drawing/2014/main" id="{00000000-0008-0000-0D00-0000BD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5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BE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5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a16="http://schemas.microsoft.com/office/drawing/2014/main" id="{00000000-0008-0000-0D00-0000BF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0</xdr:colOff>
      <xdr:row>0</xdr:row>
      <xdr:rowOff>28575</xdr:rowOff>
    </xdr:to>
    <xdr:sp macro="" textlink="">
      <xdr:nvSpPr>
        <xdr:cNvPr id="1376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a16="http://schemas.microsoft.com/office/drawing/2014/main" id="{00000000-0008-0000-0D00-0000C0350000}"/>
            </a:ext>
          </a:extLst>
        </xdr:cNvPr>
        <xdr:cNvSpPr>
          <a:spLocks noChangeAspect="1" noChangeArrowheads="1"/>
        </xdr:cNvSpPr>
      </xdr:nvSpPr>
      <xdr:spPr bwMode="auto">
        <a:xfrm>
          <a:off x="9420225" y="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persons/person.xml><?xml version="1.0" encoding="utf-8"?>
<personList xmlns="http://schemas.microsoft.com/office/spreadsheetml/2018/threadedcomments" xmlns:x="http://schemas.openxmlformats.org/spreadsheetml/2006/main">
  <person displayName="Admin" id="{78E154A2-71D7-48C4-A929-514C7ECFFD35}" userId="Admin"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T9" dT="2026-01-04T05:39:09.85" personId="{78E154A2-71D7-48C4-A929-514C7ECFFD35}" id="{0D5B58AD-9518-4E10-9D6E-D81382C7DDF2}">
    <text>Đã check trong tài liệu S&amp;P Global UK manufactoring PMI cập nhật ngày 02/01/2026</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 Id="rId4" Type="http://schemas.microsoft.com/office/2017/10/relationships/threadedComment" Target="../threadedComments/threadedComment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2.bin"/><Relationship Id="rId4" Type="http://schemas.openxmlformats.org/officeDocument/2006/relationships/comments" Target="../comments3.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1"/>
  <sheetViews>
    <sheetView topLeftCell="A10" workbookViewId="0">
      <selection activeCell="I22" sqref="I22:M22"/>
    </sheetView>
  </sheetViews>
  <sheetFormatPr defaultColWidth="8.85546875" defaultRowHeight="16.5" x14ac:dyDescent="0.25"/>
  <cols>
    <col min="1" max="1" width="5.28515625" style="2" customWidth="1"/>
    <col min="2" max="2" width="7.85546875" style="1" hidden="1" customWidth="1"/>
    <col min="3" max="3" width="15.7109375" style="1" customWidth="1"/>
    <col min="4" max="10" width="10" style="1" customWidth="1"/>
    <col min="11" max="11" width="1.42578125" style="1" hidden="1" customWidth="1"/>
    <col min="12" max="12" width="10" style="1" customWidth="1"/>
    <col min="13" max="13" width="2.28515625" style="1" customWidth="1"/>
    <col min="14" max="16" width="10" style="1" customWidth="1"/>
    <col min="17" max="17" width="9.140625" style="1" hidden="1" customWidth="1"/>
    <col min="18" max="18" width="9.85546875" style="1" hidden="1" customWidth="1"/>
    <col min="19" max="19" width="9.28515625" style="1" customWidth="1"/>
    <col min="20" max="16384" width="8.85546875" style="1"/>
  </cols>
  <sheetData>
    <row r="1" spans="1:18" ht="24.75" customHeight="1" x14ac:dyDescent="0.25">
      <c r="A1" s="481" t="s">
        <v>0</v>
      </c>
      <c r="B1" s="481"/>
      <c r="C1" s="481"/>
      <c r="D1" s="481"/>
      <c r="E1" s="481"/>
      <c r="F1" s="481"/>
      <c r="G1" s="481"/>
      <c r="H1" s="481"/>
      <c r="I1" s="481"/>
      <c r="J1" s="481"/>
      <c r="K1" s="481"/>
      <c r="L1" s="481"/>
      <c r="M1" s="481"/>
      <c r="N1" s="481"/>
      <c r="O1" s="481"/>
      <c r="P1" s="481"/>
      <c r="Q1" s="481"/>
    </row>
    <row r="2" spans="1:18" ht="9.75" hidden="1" customHeight="1" x14ac:dyDescent="0.25">
      <c r="A2" s="198"/>
      <c r="B2" s="198"/>
      <c r="C2" s="198"/>
      <c r="D2" s="198"/>
      <c r="E2" s="198"/>
      <c r="F2" s="198"/>
      <c r="G2" s="198"/>
      <c r="H2" s="198"/>
      <c r="I2" s="198"/>
      <c r="J2" s="198"/>
      <c r="K2" s="198"/>
      <c r="L2" s="198"/>
      <c r="M2" s="198"/>
      <c r="N2" s="198"/>
      <c r="O2" s="198"/>
      <c r="P2" s="198"/>
      <c r="Q2" s="198"/>
    </row>
    <row r="3" spans="1:18" s="196" customFormat="1" ht="24" customHeight="1" x14ac:dyDescent="0.25">
      <c r="A3" s="150"/>
      <c r="B3" s="130"/>
      <c r="C3" s="130"/>
      <c r="D3" s="130"/>
      <c r="E3" s="130"/>
      <c r="F3" s="130"/>
      <c r="G3" s="130"/>
      <c r="H3" s="130"/>
      <c r="I3" s="130"/>
      <c r="J3" s="130"/>
      <c r="K3" s="130"/>
      <c r="L3" s="130"/>
      <c r="M3" s="130"/>
      <c r="N3" s="191"/>
      <c r="O3" s="191"/>
      <c r="P3" s="191" t="s">
        <v>1</v>
      </c>
      <c r="Q3" s="130"/>
    </row>
    <row r="4" spans="1:18" s="3" customFormat="1" ht="23.25" customHeight="1" x14ac:dyDescent="0.25">
      <c r="A4" s="482" t="s">
        <v>2</v>
      </c>
      <c r="B4" s="482" t="s">
        <v>3</v>
      </c>
      <c r="C4" s="482" t="s">
        <v>4</v>
      </c>
      <c r="D4" s="484" t="s">
        <v>5</v>
      </c>
      <c r="E4" s="485"/>
      <c r="F4" s="485"/>
      <c r="G4" s="486"/>
      <c r="H4" s="484" t="s">
        <v>6</v>
      </c>
      <c r="I4" s="485"/>
      <c r="J4" s="485"/>
      <c r="K4" s="485"/>
      <c r="L4" s="485"/>
      <c r="M4" s="486"/>
      <c r="N4" s="484" t="s">
        <v>7</v>
      </c>
      <c r="O4" s="485"/>
      <c r="P4" s="486"/>
      <c r="Q4" s="199"/>
      <c r="R4" s="480" t="s">
        <v>8</v>
      </c>
    </row>
    <row r="5" spans="1:18" s="3" customFormat="1" ht="38.25" customHeight="1" x14ac:dyDescent="0.25">
      <c r="A5" s="483"/>
      <c r="B5" s="483"/>
      <c r="C5" s="483"/>
      <c r="D5" s="200" t="s">
        <v>9</v>
      </c>
      <c r="E5" s="200" t="s">
        <v>10</v>
      </c>
      <c r="F5" s="200" t="s">
        <v>11</v>
      </c>
      <c r="G5" s="200" t="s">
        <v>12</v>
      </c>
      <c r="H5" s="200" t="s">
        <v>9</v>
      </c>
      <c r="I5" s="200" t="s">
        <v>10</v>
      </c>
      <c r="J5" s="200" t="s">
        <v>11</v>
      </c>
      <c r="K5" s="461"/>
      <c r="L5" s="200" t="s">
        <v>13</v>
      </c>
      <c r="M5" s="461"/>
      <c r="N5" s="466" t="s">
        <v>14</v>
      </c>
      <c r="O5" s="466" t="s">
        <v>15</v>
      </c>
      <c r="P5" s="466" t="s">
        <v>16</v>
      </c>
      <c r="Q5" s="466" t="s">
        <v>13</v>
      </c>
      <c r="R5" s="480"/>
    </row>
    <row r="6" spans="1:18" s="6" customFormat="1" ht="18.600000000000001" customHeight="1" x14ac:dyDescent="0.25">
      <c r="A6" s="134" t="s">
        <v>17</v>
      </c>
      <c r="B6" s="134" t="s">
        <v>18</v>
      </c>
      <c r="C6" s="134" t="s">
        <v>19</v>
      </c>
      <c r="D6" s="134">
        <v>1</v>
      </c>
      <c r="E6" s="134">
        <v>2</v>
      </c>
      <c r="F6" s="134">
        <v>3</v>
      </c>
      <c r="G6" s="134">
        <v>4</v>
      </c>
      <c r="H6" s="134">
        <v>5</v>
      </c>
      <c r="I6" s="201">
        <v>6</v>
      </c>
      <c r="J6" s="201">
        <v>7</v>
      </c>
      <c r="K6" s="202"/>
      <c r="L6" s="201">
        <v>8</v>
      </c>
      <c r="M6" s="202"/>
      <c r="N6" s="134">
        <v>9</v>
      </c>
      <c r="O6" s="134">
        <v>10</v>
      </c>
      <c r="P6" s="134">
        <v>11</v>
      </c>
      <c r="Q6" s="134">
        <v>12</v>
      </c>
      <c r="R6" s="4">
        <v>13</v>
      </c>
    </row>
    <row r="7" spans="1:18" ht="21" customHeight="1" x14ac:dyDescent="0.25">
      <c r="A7" s="203">
        <v>1</v>
      </c>
      <c r="B7" s="204" t="s">
        <v>20</v>
      </c>
      <c r="C7" s="205" t="s">
        <v>21</v>
      </c>
      <c r="D7" s="206">
        <v>1</v>
      </c>
      <c r="E7" s="7">
        <v>1.6</v>
      </c>
      <c r="F7" s="7">
        <v>2.4</v>
      </c>
      <c r="G7" s="7">
        <v>3.1</v>
      </c>
      <c r="H7" s="7">
        <v>2.9</v>
      </c>
      <c r="I7" s="7">
        <v>1.6</v>
      </c>
      <c r="J7" s="7">
        <v>1.4</v>
      </c>
      <c r="K7" s="207"/>
      <c r="L7" s="7">
        <v>2.1</v>
      </c>
      <c r="M7" s="207"/>
      <c r="N7" s="208">
        <v>1.8</v>
      </c>
      <c r="O7" s="208">
        <v>2.8</v>
      </c>
      <c r="P7" s="208">
        <v>2.8</v>
      </c>
      <c r="Q7" s="208"/>
      <c r="R7" s="8"/>
    </row>
    <row r="8" spans="1:18" ht="21" customHeight="1" x14ac:dyDescent="0.25">
      <c r="A8" s="137">
        <v>2</v>
      </c>
      <c r="B8" s="209" t="s">
        <v>22</v>
      </c>
      <c r="C8" s="210" t="s">
        <v>23</v>
      </c>
      <c r="D8" s="211">
        <v>2.9</v>
      </c>
      <c r="E8" s="9">
        <v>3.1</v>
      </c>
      <c r="F8" s="9">
        <v>2.8</v>
      </c>
      <c r="G8" s="9">
        <v>2.4</v>
      </c>
      <c r="H8" s="9">
        <v>2</v>
      </c>
      <c r="I8" s="9">
        <v>2.1</v>
      </c>
      <c r="J8" s="9">
        <v>2.2999999999999998</v>
      </c>
      <c r="K8" s="212"/>
      <c r="L8" s="9">
        <v>1.6</v>
      </c>
      <c r="M8" s="212"/>
      <c r="N8" s="213">
        <v>1.7</v>
      </c>
      <c r="O8" s="213">
        <v>1.9</v>
      </c>
      <c r="P8" s="213">
        <v>1.8</v>
      </c>
      <c r="Q8" s="213"/>
      <c r="R8" s="10"/>
    </row>
    <row r="9" spans="1:18" ht="21" customHeight="1" x14ac:dyDescent="0.25">
      <c r="A9" s="137">
        <v>3</v>
      </c>
      <c r="B9" s="209" t="s">
        <v>24</v>
      </c>
      <c r="C9" s="210" t="s">
        <v>25</v>
      </c>
      <c r="D9" s="211">
        <v>0.3</v>
      </c>
      <c r="E9" s="9">
        <v>0.8</v>
      </c>
      <c r="F9" s="9">
        <v>1.3</v>
      </c>
      <c r="G9" s="9">
        <v>1.9</v>
      </c>
      <c r="H9" s="9">
        <v>1.8</v>
      </c>
      <c r="I9" s="9">
        <v>1.4</v>
      </c>
      <c r="J9" s="9">
        <v>1.3</v>
      </c>
      <c r="K9" s="212"/>
      <c r="L9" s="9">
        <v>1.4</v>
      </c>
      <c r="M9" s="212"/>
      <c r="N9" s="213">
        <v>1.1000000000000001</v>
      </c>
      <c r="O9" s="213">
        <v>1.3</v>
      </c>
      <c r="P9" s="213">
        <v>1.4</v>
      </c>
      <c r="Q9" s="213"/>
      <c r="R9" s="10"/>
    </row>
    <row r="10" spans="1:18" ht="21" customHeight="1" x14ac:dyDescent="0.25">
      <c r="A10" s="137">
        <v>4</v>
      </c>
      <c r="B10" s="209" t="s">
        <v>26</v>
      </c>
      <c r="C10" s="210" t="s">
        <v>27</v>
      </c>
      <c r="D10" s="211">
        <v>-0.4</v>
      </c>
      <c r="E10" s="9">
        <v>-0.7</v>
      </c>
      <c r="F10" s="9">
        <v>-0.6</v>
      </c>
      <c r="G10" s="9">
        <v>-0.2</v>
      </c>
      <c r="H10" s="9">
        <v>0.3</v>
      </c>
      <c r="I10" s="9">
        <v>0.3</v>
      </c>
      <c r="J10" s="9">
        <v>0.3</v>
      </c>
      <c r="K10" s="212"/>
      <c r="L10" s="9">
        <v>0.3</v>
      </c>
      <c r="M10" s="212"/>
      <c r="N10" s="213">
        <v>0.5</v>
      </c>
      <c r="O10" s="213">
        <v>1</v>
      </c>
      <c r="P10" s="213">
        <v>1.2</v>
      </c>
      <c r="Q10" s="213"/>
      <c r="R10" s="10"/>
    </row>
    <row r="11" spans="1:18" ht="21" customHeight="1" x14ac:dyDescent="0.25">
      <c r="A11" s="137">
        <v>5</v>
      </c>
      <c r="B11" s="209" t="s">
        <v>28</v>
      </c>
      <c r="C11" s="210" t="s">
        <v>29</v>
      </c>
      <c r="D11" s="211">
        <v>1.7</v>
      </c>
      <c r="E11" s="9">
        <v>1</v>
      </c>
      <c r="F11" s="9">
        <v>1.1000000000000001</v>
      </c>
      <c r="G11" s="9">
        <v>0.6</v>
      </c>
      <c r="H11" s="9">
        <v>0.6</v>
      </c>
      <c r="I11" s="9">
        <v>0.7</v>
      </c>
      <c r="J11" s="9">
        <v>0.9</v>
      </c>
      <c r="K11" s="212"/>
      <c r="L11" s="9">
        <v>1.1000000000000001</v>
      </c>
      <c r="M11" s="212"/>
      <c r="N11" s="213">
        <v>1.2</v>
      </c>
      <c r="O11" s="213">
        <v>1</v>
      </c>
      <c r="P11" s="213">
        <v>1</v>
      </c>
      <c r="Q11" s="213"/>
      <c r="R11" s="10"/>
    </row>
    <row r="12" spans="1:18" ht="21" customHeight="1" x14ac:dyDescent="0.25">
      <c r="A12" s="137">
        <v>6</v>
      </c>
      <c r="B12" s="209" t="s">
        <v>30</v>
      </c>
      <c r="C12" s="210" t="s">
        <v>31</v>
      </c>
      <c r="D12" s="211">
        <v>0.3</v>
      </c>
      <c r="E12" s="9">
        <v>0.7</v>
      </c>
      <c r="F12" s="9">
        <v>0.5</v>
      </c>
      <c r="G12" s="9">
        <v>0.6</v>
      </c>
      <c r="H12" s="9">
        <v>0.7</v>
      </c>
      <c r="I12" s="9">
        <v>0.4</v>
      </c>
      <c r="J12" s="9">
        <v>0.6</v>
      </c>
      <c r="K12" s="212"/>
      <c r="L12" s="9">
        <v>0.5</v>
      </c>
      <c r="M12" s="212"/>
      <c r="N12" s="213">
        <v>0.4</v>
      </c>
      <c r="O12" s="213">
        <v>0.7</v>
      </c>
      <c r="P12" s="213">
        <v>0.8</v>
      </c>
      <c r="Q12" s="213"/>
      <c r="R12" s="10"/>
    </row>
    <row r="13" spans="1:18" ht="21" customHeight="1" x14ac:dyDescent="0.25">
      <c r="A13" s="214">
        <v>7</v>
      </c>
      <c r="B13" s="209" t="s">
        <v>32</v>
      </c>
      <c r="C13" s="210" t="s">
        <v>33</v>
      </c>
      <c r="D13" s="211">
        <v>2.9</v>
      </c>
      <c r="E13" s="9">
        <v>3.7</v>
      </c>
      <c r="F13" s="9">
        <v>3.6</v>
      </c>
      <c r="G13" s="9">
        <v>3.7</v>
      </c>
      <c r="H13" s="9">
        <v>3.1</v>
      </c>
      <c r="I13" s="9">
        <v>2.9</v>
      </c>
      <c r="J13" s="9">
        <v>2.8</v>
      </c>
      <c r="K13" s="212"/>
      <c r="L13" s="9">
        <v>2.6</v>
      </c>
      <c r="M13" s="212"/>
      <c r="N13" s="213">
        <v>2.5</v>
      </c>
      <c r="O13" s="213">
        <v>2.2999999999999998</v>
      </c>
      <c r="P13" s="213">
        <v>2.2000000000000002</v>
      </c>
      <c r="Q13" s="213"/>
      <c r="R13" s="10"/>
    </row>
    <row r="14" spans="1:18" ht="21" customHeight="1" x14ac:dyDescent="0.25">
      <c r="A14" s="215">
        <v>8</v>
      </c>
      <c r="B14" s="216" t="s">
        <v>34</v>
      </c>
      <c r="C14" s="217" t="s">
        <v>35</v>
      </c>
      <c r="D14" s="218">
        <v>5.3</v>
      </c>
      <c r="E14" s="12">
        <v>4.7</v>
      </c>
      <c r="F14" s="12">
        <v>4.5999999999999996</v>
      </c>
      <c r="G14" s="12">
        <v>5.4</v>
      </c>
      <c r="H14" s="12">
        <v>5.4</v>
      </c>
      <c r="I14" s="12">
        <v>5.2</v>
      </c>
      <c r="J14" s="12">
        <v>4.8</v>
      </c>
      <c r="K14" s="219"/>
      <c r="L14" s="12">
        <v>4.0999999999999996</v>
      </c>
      <c r="M14" s="219"/>
      <c r="N14" s="220">
        <v>4.3</v>
      </c>
      <c r="O14" s="220">
        <v>4.5999999999999996</v>
      </c>
      <c r="P14" s="220">
        <v>4.5</v>
      </c>
      <c r="Q14" s="220"/>
      <c r="R14" s="13"/>
    </row>
    <row r="15" spans="1:18" ht="21" customHeight="1" x14ac:dyDescent="0.25">
      <c r="A15" s="146">
        <v>9</v>
      </c>
      <c r="B15" s="216" t="s">
        <v>36</v>
      </c>
      <c r="C15" s="217" t="s">
        <v>37</v>
      </c>
      <c r="D15" s="218">
        <v>8.4</v>
      </c>
      <c r="E15" s="12">
        <v>6.5</v>
      </c>
      <c r="F15" s="12">
        <v>5.6</v>
      </c>
      <c r="G15" s="12">
        <v>6.4</v>
      </c>
      <c r="H15" s="12">
        <v>7.4</v>
      </c>
      <c r="I15" s="12">
        <v>7.8</v>
      </c>
      <c r="J15" s="12">
        <v>8.1999999999999993</v>
      </c>
      <c r="K15" s="219"/>
      <c r="L15" s="12">
        <v>7.9</v>
      </c>
      <c r="M15" s="219"/>
      <c r="N15" s="220">
        <v>7.5</v>
      </c>
      <c r="O15" s="220">
        <v>7.2</v>
      </c>
      <c r="P15" s="220">
        <v>6.8</v>
      </c>
      <c r="Q15" s="220"/>
      <c r="R15" s="13"/>
    </row>
    <row r="16" spans="1:18" ht="21" customHeight="1" x14ac:dyDescent="0.25">
      <c r="A16" s="146">
        <v>10</v>
      </c>
      <c r="B16" s="146" t="s">
        <v>38</v>
      </c>
      <c r="C16" s="221" t="s">
        <v>39</v>
      </c>
      <c r="D16" s="218">
        <v>-1.1000000000000001</v>
      </c>
      <c r="E16" s="12">
        <v>-1</v>
      </c>
      <c r="F16" s="12">
        <v>0.5</v>
      </c>
      <c r="G16" s="12">
        <v>1</v>
      </c>
      <c r="H16" s="12">
        <v>1.8</v>
      </c>
      <c r="I16" s="12">
        <v>2</v>
      </c>
      <c r="J16" s="12">
        <v>1.1000000000000001</v>
      </c>
      <c r="K16" s="219"/>
      <c r="L16" s="12">
        <v>0.4</v>
      </c>
      <c r="M16" s="219"/>
      <c r="N16" s="220">
        <v>0.6</v>
      </c>
      <c r="O16" s="220">
        <v>0.5</v>
      </c>
      <c r="P16" s="220">
        <v>0.8</v>
      </c>
      <c r="Q16" s="220"/>
      <c r="R16" s="13"/>
    </row>
    <row r="17" spans="1:18" ht="21" customHeight="1" x14ac:dyDescent="0.25">
      <c r="A17" s="146">
        <v>11</v>
      </c>
      <c r="B17" s="146" t="s">
        <v>40</v>
      </c>
      <c r="C17" s="221" t="s">
        <v>41</v>
      </c>
      <c r="D17" s="218">
        <v>3.3</v>
      </c>
      <c r="E17" s="12">
        <v>2.2999999999999998</v>
      </c>
      <c r="F17" s="12">
        <v>1.5</v>
      </c>
      <c r="G17" s="12">
        <v>1.2</v>
      </c>
      <c r="H17" s="12">
        <v>0</v>
      </c>
      <c r="I17" s="12">
        <v>0.6</v>
      </c>
      <c r="J17" s="12">
        <v>1.8</v>
      </c>
      <c r="K17" s="219"/>
      <c r="L17" s="12">
        <v>1.3</v>
      </c>
      <c r="M17" s="219"/>
      <c r="N17" s="220">
        <v>1.6</v>
      </c>
      <c r="O17" s="220">
        <v>1.3</v>
      </c>
      <c r="P17" s="220">
        <v>1.4</v>
      </c>
      <c r="Q17" s="220"/>
      <c r="R17" s="13"/>
    </row>
    <row r="18" spans="1:18" ht="21" customHeight="1" x14ac:dyDescent="0.25">
      <c r="A18" s="146">
        <v>12</v>
      </c>
      <c r="B18" s="146" t="s">
        <v>42</v>
      </c>
      <c r="C18" s="221" t="s">
        <v>43</v>
      </c>
      <c r="D18" s="218">
        <v>1.2</v>
      </c>
      <c r="E18" s="12">
        <v>0.9</v>
      </c>
      <c r="F18" s="12">
        <v>0.8</v>
      </c>
      <c r="G18" s="12">
        <v>1.3</v>
      </c>
      <c r="H18" s="12">
        <v>1.4</v>
      </c>
      <c r="I18" s="12">
        <v>1.8</v>
      </c>
      <c r="J18" s="12">
        <v>2.1</v>
      </c>
      <c r="K18" s="219"/>
      <c r="L18" s="12">
        <v>2.2999999999999998</v>
      </c>
      <c r="M18" s="219"/>
      <c r="N18" s="220">
        <v>2.2000000000000002</v>
      </c>
      <c r="O18" s="124">
        <v>2.2999999999999998</v>
      </c>
      <c r="P18" s="220">
        <v>2.4</v>
      </c>
      <c r="Q18" s="220"/>
      <c r="R18" s="13"/>
    </row>
    <row r="19" spans="1:18" ht="21" customHeight="1" x14ac:dyDescent="0.25">
      <c r="A19" s="146">
        <v>13</v>
      </c>
      <c r="B19" s="146" t="s">
        <v>44</v>
      </c>
      <c r="C19" s="221" t="s">
        <v>45</v>
      </c>
      <c r="D19" s="218">
        <v>5.1100000000000003</v>
      </c>
      <c r="E19" s="12">
        <v>5.05</v>
      </c>
      <c r="F19" s="12">
        <v>4.95</v>
      </c>
      <c r="G19" s="12">
        <v>5.0199999999999996</v>
      </c>
      <c r="H19" s="12">
        <v>4.87</v>
      </c>
      <c r="I19" s="12">
        <v>5.0999999999999996</v>
      </c>
      <c r="J19" s="12">
        <v>5.04</v>
      </c>
      <c r="K19" s="219"/>
      <c r="L19" s="12">
        <v>4.7</v>
      </c>
      <c r="M19" s="219"/>
      <c r="N19" s="220">
        <v>5.6</v>
      </c>
      <c r="O19" s="220">
        <v>5.3</v>
      </c>
      <c r="P19" s="220">
        <v>5</v>
      </c>
      <c r="Q19" s="220"/>
      <c r="R19" s="13"/>
    </row>
    <row r="20" spans="1:18" ht="21" customHeight="1" x14ac:dyDescent="0.25">
      <c r="A20" s="146">
        <v>14</v>
      </c>
      <c r="B20" s="146" t="s">
        <v>46</v>
      </c>
      <c r="C20" s="221" t="s">
        <v>47</v>
      </c>
      <c r="D20" s="218">
        <v>1.7</v>
      </c>
      <c r="E20" s="12">
        <v>2.2999999999999998</v>
      </c>
      <c r="F20" s="12">
        <v>3</v>
      </c>
      <c r="G20" s="12">
        <v>3.3</v>
      </c>
      <c r="H20" s="12">
        <v>3.2</v>
      </c>
      <c r="I20" s="12">
        <v>2.8</v>
      </c>
      <c r="J20" s="12">
        <v>1.2</v>
      </c>
      <c r="K20" s="219"/>
      <c r="L20" s="12">
        <v>1.2</v>
      </c>
      <c r="M20" s="219"/>
      <c r="N20" s="220">
        <v>1.4</v>
      </c>
      <c r="O20" s="220">
        <v>1.7</v>
      </c>
      <c r="P20" s="220">
        <v>1.9</v>
      </c>
      <c r="Q20" s="220"/>
      <c r="R20" s="13"/>
    </row>
    <row r="21" spans="1:18" ht="21" customHeight="1" x14ac:dyDescent="0.25">
      <c r="A21" s="146">
        <v>15</v>
      </c>
      <c r="B21" s="146" t="s">
        <v>48</v>
      </c>
      <c r="C21" s="221" t="s">
        <v>49</v>
      </c>
      <c r="D21" s="218">
        <v>4.2</v>
      </c>
      <c r="E21" s="12">
        <v>5.9</v>
      </c>
      <c r="F21" s="12">
        <v>5.4</v>
      </c>
      <c r="G21" s="12">
        <v>4.9000000000000004</v>
      </c>
      <c r="H21" s="12">
        <v>4.4000000000000004</v>
      </c>
      <c r="I21" s="12">
        <v>4.4000000000000004</v>
      </c>
      <c r="J21" s="12">
        <v>5.2</v>
      </c>
      <c r="K21" s="219"/>
      <c r="L21" s="12">
        <v>4.7</v>
      </c>
      <c r="M21" s="219"/>
      <c r="N21" s="220">
        <v>4</v>
      </c>
      <c r="O21" s="220">
        <v>4.2</v>
      </c>
      <c r="P21" s="220">
        <v>4.5</v>
      </c>
      <c r="Q21" s="220"/>
      <c r="R21" s="13"/>
    </row>
    <row r="22" spans="1:18" ht="21" customHeight="1" x14ac:dyDescent="0.25">
      <c r="A22" s="146">
        <v>16</v>
      </c>
      <c r="B22" s="146" t="s">
        <v>50</v>
      </c>
      <c r="C22" s="221" t="s">
        <v>158</v>
      </c>
      <c r="D22" s="218">
        <v>3.2</v>
      </c>
      <c r="E22" s="12">
        <v>3.4</v>
      </c>
      <c r="F22" s="12">
        <v>5.7</v>
      </c>
      <c r="G22" s="12">
        <v>5</v>
      </c>
      <c r="H22" s="12">
        <v>4.0999999999999996</v>
      </c>
      <c r="I22" s="12">
        <v>4.8</v>
      </c>
      <c r="J22" s="12">
        <v>4.3</v>
      </c>
      <c r="K22" s="219"/>
      <c r="L22" s="12">
        <v>5.7</v>
      </c>
      <c r="M22" s="222" t="s">
        <v>53</v>
      </c>
      <c r="N22" s="220">
        <v>2.4</v>
      </c>
      <c r="O22" s="220">
        <v>2.6</v>
      </c>
      <c r="P22" s="220">
        <v>2.8</v>
      </c>
      <c r="Q22" s="220"/>
      <c r="R22" s="13"/>
    </row>
    <row r="23" spans="1:18" ht="21" customHeight="1" x14ac:dyDescent="0.25">
      <c r="A23" s="146">
        <v>17</v>
      </c>
      <c r="B23" s="146" t="s">
        <v>51</v>
      </c>
      <c r="C23" s="221" t="s">
        <v>52</v>
      </c>
      <c r="D23" s="218">
        <v>7.2</v>
      </c>
      <c r="E23" s="12">
        <v>5.4</v>
      </c>
      <c r="F23" s="12">
        <v>5.7</v>
      </c>
      <c r="G23" s="12">
        <v>-1.3</v>
      </c>
      <c r="H23" s="12">
        <v>-1.8</v>
      </c>
      <c r="I23" s="12">
        <v>-0.3</v>
      </c>
      <c r="J23" s="12">
        <v>0.03</v>
      </c>
      <c r="K23" s="222" t="s">
        <v>53</v>
      </c>
      <c r="L23" s="12">
        <v>1.4</v>
      </c>
      <c r="M23" s="219"/>
      <c r="N23" s="220">
        <v>1.9</v>
      </c>
      <c r="O23" s="220">
        <v>0.4</v>
      </c>
      <c r="P23" s="220">
        <v>0.4</v>
      </c>
      <c r="Q23" s="220"/>
      <c r="R23" s="13"/>
    </row>
    <row r="24" spans="1:18" ht="21" customHeight="1" x14ac:dyDescent="0.25">
      <c r="A24" s="142">
        <v>18</v>
      </c>
      <c r="B24" s="142" t="s">
        <v>54</v>
      </c>
      <c r="C24" s="223" t="s">
        <v>55</v>
      </c>
      <c r="D24" s="224">
        <v>5.9</v>
      </c>
      <c r="E24" s="14">
        <v>6.5</v>
      </c>
      <c r="F24" s="14">
        <v>5.2</v>
      </c>
      <c r="G24" s="14">
        <v>5.3</v>
      </c>
      <c r="H24" s="14">
        <v>5.4</v>
      </c>
      <c r="I24" s="14">
        <v>5.5</v>
      </c>
      <c r="J24" s="14">
        <v>4</v>
      </c>
      <c r="K24" s="225"/>
      <c r="L24" s="14">
        <v>3.8</v>
      </c>
      <c r="M24" s="225"/>
      <c r="N24" s="226">
        <v>4.2</v>
      </c>
      <c r="O24" s="226">
        <v>4.9000000000000004</v>
      </c>
      <c r="P24" s="226">
        <v>5.2</v>
      </c>
      <c r="Q24" s="226"/>
      <c r="R24" s="15"/>
    </row>
    <row r="25" spans="1:18" ht="21" hidden="1" customHeight="1" x14ac:dyDescent="0.25">
      <c r="A25" s="137"/>
      <c r="B25" s="227"/>
      <c r="C25" s="228"/>
      <c r="D25" s="9"/>
      <c r="E25" s="9"/>
      <c r="F25" s="9"/>
      <c r="G25" s="9"/>
      <c r="H25" s="9"/>
      <c r="I25" s="9"/>
      <c r="J25" s="9"/>
      <c r="K25" s="9"/>
      <c r="L25" s="9"/>
      <c r="M25" s="9"/>
      <c r="N25" s="9"/>
      <c r="O25" s="9"/>
      <c r="P25" s="9"/>
      <c r="Q25" s="9"/>
      <c r="R25" s="10"/>
    </row>
    <row r="26" spans="1:18" ht="21" hidden="1" customHeight="1" x14ac:dyDescent="0.25">
      <c r="A26" s="146"/>
      <c r="B26" s="148"/>
      <c r="C26" s="221"/>
      <c r="D26" s="12"/>
      <c r="E26" s="12"/>
      <c r="F26" s="12"/>
      <c r="G26" s="12"/>
      <c r="H26" s="12"/>
      <c r="I26" s="12"/>
      <c r="J26" s="12"/>
      <c r="K26" s="12"/>
      <c r="L26" s="12"/>
      <c r="M26" s="12"/>
      <c r="N26" s="12"/>
      <c r="O26" s="12"/>
      <c r="P26" s="12"/>
      <c r="Q26" s="12"/>
      <c r="R26" s="13"/>
    </row>
    <row r="27" spans="1:18" ht="21" hidden="1" customHeight="1" x14ac:dyDescent="0.25">
      <c r="A27" s="146"/>
      <c r="B27" s="148"/>
      <c r="C27" s="221"/>
      <c r="D27" s="12"/>
      <c r="E27" s="12"/>
      <c r="F27" s="12"/>
      <c r="G27" s="12"/>
      <c r="H27" s="12"/>
      <c r="I27" s="12"/>
      <c r="J27" s="12"/>
      <c r="K27" s="12"/>
      <c r="L27" s="12"/>
      <c r="M27" s="12"/>
      <c r="N27" s="12"/>
      <c r="O27" s="12"/>
      <c r="P27" s="12"/>
      <c r="Q27" s="12"/>
      <c r="R27" s="13"/>
    </row>
    <row r="28" spans="1:18" ht="21" hidden="1" customHeight="1" x14ac:dyDescent="0.25">
      <c r="A28" s="229"/>
      <c r="B28" s="230"/>
      <c r="C28" s="231"/>
      <c r="D28" s="12"/>
      <c r="E28" s="12"/>
      <c r="F28" s="12"/>
      <c r="G28" s="12"/>
      <c r="H28" s="12"/>
      <c r="I28" s="12"/>
      <c r="J28" s="12"/>
      <c r="K28" s="12"/>
      <c r="L28" s="12"/>
      <c r="M28" s="12"/>
      <c r="N28" s="12"/>
      <c r="O28" s="12"/>
      <c r="P28" s="12"/>
      <c r="Q28" s="12"/>
      <c r="R28" s="13"/>
    </row>
    <row r="29" spans="1:18" ht="21" hidden="1" customHeight="1" x14ac:dyDescent="0.25">
      <c r="A29" s="229"/>
      <c r="B29" s="230"/>
      <c r="C29" s="231"/>
      <c r="D29" s="12"/>
      <c r="E29" s="12"/>
      <c r="F29" s="12"/>
      <c r="G29" s="12"/>
      <c r="H29" s="12"/>
      <c r="I29" s="12"/>
      <c r="J29" s="12"/>
      <c r="K29" s="12"/>
      <c r="L29" s="12"/>
      <c r="M29" s="12"/>
      <c r="N29" s="12"/>
      <c r="O29" s="12"/>
      <c r="P29" s="12"/>
      <c r="Q29" s="12"/>
      <c r="R29" s="13"/>
    </row>
    <row r="30" spans="1:18" ht="21" hidden="1" customHeight="1" x14ac:dyDescent="0.25">
      <c r="A30" s="229"/>
      <c r="B30" s="230"/>
      <c r="C30" s="231"/>
      <c r="D30" s="12"/>
      <c r="E30" s="12"/>
      <c r="F30" s="12"/>
      <c r="G30" s="12"/>
      <c r="H30" s="12"/>
      <c r="I30" s="12"/>
      <c r="J30" s="12"/>
      <c r="K30" s="12"/>
      <c r="L30" s="12"/>
      <c r="M30" s="12"/>
      <c r="N30" s="12"/>
      <c r="O30" s="12"/>
      <c r="P30" s="12"/>
      <c r="Q30" s="12"/>
      <c r="R30" s="13"/>
    </row>
    <row r="31" spans="1:18" ht="21" hidden="1" customHeight="1" x14ac:dyDescent="0.25">
      <c r="A31" s="137"/>
      <c r="B31" s="232"/>
      <c r="C31" s="210"/>
      <c r="D31" s="9"/>
      <c r="E31" s="9"/>
      <c r="F31" s="9"/>
      <c r="G31" s="9"/>
      <c r="H31" s="9"/>
      <c r="I31" s="9"/>
      <c r="J31" s="9"/>
      <c r="K31" s="9"/>
      <c r="L31" s="9"/>
      <c r="M31" s="9"/>
      <c r="N31" s="9"/>
      <c r="O31" s="9"/>
      <c r="P31" s="9"/>
      <c r="Q31" s="9"/>
      <c r="R31" s="10"/>
    </row>
    <row r="32" spans="1:18" ht="21" hidden="1" customHeight="1" x14ac:dyDescent="0.25">
      <c r="A32" s="137"/>
      <c r="B32" s="232"/>
      <c r="C32" s="210"/>
      <c r="D32" s="9"/>
      <c r="E32" s="9"/>
      <c r="F32" s="9"/>
      <c r="G32" s="9"/>
      <c r="H32" s="9"/>
      <c r="I32" s="9"/>
      <c r="J32" s="9"/>
      <c r="K32" s="9"/>
      <c r="L32" s="9"/>
      <c r="M32" s="9"/>
      <c r="N32" s="9"/>
      <c r="O32" s="9"/>
      <c r="P32" s="9"/>
      <c r="Q32" s="9"/>
      <c r="R32" s="10"/>
    </row>
    <row r="33" spans="1:18" ht="21" hidden="1" customHeight="1" x14ac:dyDescent="0.25">
      <c r="A33" s="137"/>
      <c r="B33" s="232"/>
      <c r="C33" s="210"/>
      <c r="D33" s="9"/>
      <c r="E33" s="9"/>
      <c r="F33" s="9"/>
      <c r="G33" s="9"/>
      <c r="H33" s="9"/>
      <c r="I33" s="9"/>
      <c r="J33" s="9"/>
      <c r="K33" s="9"/>
      <c r="L33" s="9"/>
      <c r="M33" s="9"/>
      <c r="N33" s="9"/>
      <c r="O33" s="9"/>
      <c r="P33" s="9"/>
      <c r="Q33" s="9"/>
      <c r="R33" s="10"/>
    </row>
    <row r="34" spans="1:18" ht="21" hidden="1" customHeight="1" x14ac:dyDescent="0.25">
      <c r="A34" s="137"/>
      <c r="B34" s="232"/>
      <c r="C34" s="210"/>
      <c r="D34" s="9"/>
      <c r="E34" s="9"/>
      <c r="F34" s="9"/>
      <c r="G34" s="9"/>
      <c r="H34" s="9"/>
      <c r="I34" s="9"/>
      <c r="J34" s="9"/>
      <c r="K34" s="9"/>
      <c r="L34" s="9"/>
      <c r="M34" s="9"/>
      <c r="N34" s="9"/>
      <c r="O34" s="9"/>
      <c r="P34" s="9"/>
      <c r="Q34" s="9"/>
      <c r="R34" s="10"/>
    </row>
    <row r="35" spans="1:18" ht="16.5" hidden="1" customHeight="1" x14ac:dyDescent="0.25">
      <c r="A35" s="137"/>
      <c r="B35" s="232"/>
      <c r="C35" s="210"/>
      <c r="D35" s="9"/>
      <c r="E35" s="9"/>
      <c r="F35" s="9"/>
      <c r="G35" s="9"/>
      <c r="H35" s="9"/>
      <c r="I35" s="9"/>
      <c r="J35" s="9"/>
      <c r="K35" s="9"/>
      <c r="L35" s="9"/>
      <c r="M35" s="9"/>
      <c r="N35" s="9"/>
      <c r="O35" s="9"/>
      <c r="P35" s="9"/>
      <c r="Q35" s="9"/>
      <c r="R35" s="10"/>
    </row>
    <row r="36" spans="1:18" ht="16.5" hidden="1" customHeight="1" x14ac:dyDescent="0.25">
      <c r="A36" s="137"/>
      <c r="B36" s="232"/>
      <c r="C36" s="210"/>
      <c r="D36" s="9"/>
      <c r="E36" s="9"/>
      <c r="F36" s="9"/>
      <c r="G36" s="9"/>
      <c r="H36" s="9"/>
      <c r="I36" s="9"/>
      <c r="J36" s="9"/>
      <c r="K36" s="9"/>
      <c r="L36" s="9"/>
      <c r="M36" s="9"/>
      <c r="N36" s="9"/>
      <c r="O36" s="9"/>
      <c r="P36" s="9"/>
      <c r="Q36" s="9"/>
      <c r="R36" s="10"/>
    </row>
    <row r="37" spans="1:18" ht="16.5" hidden="1" customHeight="1" x14ac:dyDescent="0.25">
      <c r="A37" s="146"/>
      <c r="B37" s="233"/>
      <c r="C37" s="217"/>
      <c r="D37" s="12"/>
      <c r="E37" s="12"/>
      <c r="F37" s="12"/>
      <c r="G37" s="12"/>
      <c r="H37" s="12"/>
      <c r="I37" s="12"/>
      <c r="J37" s="12"/>
      <c r="K37" s="12"/>
      <c r="L37" s="12"/>
      <c r="M37" s="12"/>
      <c r="N37" s="12"/>
      <c r="O37" s="12"/>
      <c r="P37" s="12"/>
      <c r="Q37" s="12"/>
      <c r="R37" s="13"/>
    </row>
    <row r="38" spans="1:18" ht="16.5" hidden="1" customHeight="1" x14ac:dyDescent="0.25">
      <c r="A38" s="146"/>
      <c r="B38" s="233"/>
      <c r="C38" s="217"/>
      <c r="D38" s="12"/>
      <c r="E38" s="12"/>
      <c r="F38" s="12"/>
      <c r="G38" s="12"/>
      <c r="H38" s="12"/>
      <c r="I38" s="12"/>
      <c r="J38" s="12"/>
      <c r="K38" s="12"/>
      <c r="L38" s="12"/>
      <c r="M38" s="12"/>
      <c r="N38" s="12"/>
      <c r="O38" s="12"/>
      <c r="P38" s="12"/>
      <c r="Q38" s="12"/>
      <c r="R38" s="13"/>
    </row>
    <row r="39" spans="1:18" ht="16.5" hidden="1" customHeight="1" x14ac:dyDescent="0.25">
      <c r="A39" s="146"/>
      <c r="B39" s="148"/>
      <c r="C39" s="221"/>
      <c r="D39" s="12"/>
      <c r="E39" s="12"/>
      <c r="F39" s="12"/>
      <c r="G39" s="12"/>
      <c r="H39" s="12"/>
      <c r="I39" s="12"/>
      <c r="J39" s="12"/>
      <c r="K39" s="12"/>
      <c r="L39" s="12"/>
      <c r="M39" s="12"/>
      <c r="N39" s="12"/>
      <c r="O39" s="12"/>
      <c r="P39" s="12"/>
      <c r="Q39" s="12"/>
      <c r="R39" s="13"/>
    </row>
    <row r="40" spans="1:18" ht="16.5" hidden="1" customHeight="1" x14ac:dyDescent="0.25">
      <c r="A40" s="146"/>
      <c r="B40" s="148"/>
      <c r="C40" s="221"/>
      <c r="D40" s="12"/>
      <c r="E40" s="12"/>
      <c r="F40" s="12"/>
      <c r="G40" s="12"/>
      <c r="H40" s="12"/>
      <c r="I40" s="12"/>
      <c r="J40" s="12"/>
      <c r="K40" s="12"/>
      <c r="L40" s="12"/>
      <c r="M40" s="12"/>
      <c r="N40" s="12"/>
      <c r="O40" s="12"/>
      <c r="P40" s="12"/>
      <c r="Q40" s="12"/>
      <c r="R40" s="13"/>
    </row>
    <row r="41" spans="1:18" ht="16.5" hidden="1" customHeight="1" x14ac:dyDescent="0.25">
      <c r="A41" s="146"/>
      <c r="B41" s="148"/>
      <c r="C41" s="221"/>
      <c r="D41" s="12"/>
      <c r="E41" s="12"/>
      <c r="F41" s="12"/>
      <c r="G41" s="12"/>
      <c r="H41" s="12"/>
      <c r="I41" s="12"/>
      <c r="J41" s="12"/>
      <c r="K41" s="12"/>
      <c r="L41" s="12"/>
      <c r="M41" s="12"/>
      <c r="N41" s="12"/>
      <c r="O41" s="12"/>
      <c r="P41" s="12"/>
      <c r="Q41" s="12"/>
      <c r="R41" s="13"/>
    </row>
    <row r="42" spans="1:18" ht="16.5" hidden="1" customHeight="1" x14ac:dyDescent="0.25">
      <c r="A42" s="146"/>
      <c r="B42" s="148"/>
      <c r="C42" s="221"/>
      <c r="D42" s="12"/>
      <c r="E42" s="12"/>
      <c r="F42" s="12"/>
      <c r="G42" s="12"/>
      <c r="H42" s="12"/>
      <c r="I42" s="12"/>
      <c r="J42" s="12"/>
      <c r="K42" s="12"/>
      <c r="L42" s="12"/>
      <c r="M42" s="12"/>
      <c r="N42" s="12"/>
      <c r="O42" s="12"/>
      <c r="P42" s="12"/>
      <c r="Q42" s="12"/>
      <c r="R42" s="13"/>
    </row>
    <row r="43" spans="1:18" ht="16.5" hidden="1" customHeight="1" x14ac:dyDescent="0.25">
      <c r="A43" s="146"/>
      <c r="B43" s="148"/>
      <c r="C43" s="221"/>
      <c r="D43" s="12"/>
      <c r="E43" s="12"/>
      <c r="F43" s="12"/>
      <c r="G43" s="12"/>
      <c r="H43" s="12"/>
      <c r="I43" s="12"/>
      <c r="J43" s="12"/>
      <c r="K43" s="12"/>
      <c r="L43" s="12"/>
      <c r="M43" s="12"/>
      <c r="N43" s="12"/>
      <c r="O43" s="12"/>
      <c r="P43" s="12"/>
      <c r="Q43" s="12"/>
      <c r="R43" s="13"/>
    </row>
    <row r="44" spans="1:18" ht="16.5" hidden="1" customHeight="1" x14ac:dyDescent="0.25">
      <c r="A44" s="146"/>
      <c r="B44" s="148"/>
      <c r="C44" s="221"/>
      <c r="D44" s="12"/>
      <c r="E44" s="12"/>
      <c r="F44" s="12"/>
      <c r="G44" s="12"/>
      <c r="H44" s="12"/>
      <c r="I44" s="12"/>
      <c r="J44" s="12"/>
      <c r="K44" s="12"/>
      <c r="L44" s="12"/>
      <c r="M44" s="12"/>
      <c r="N44" s="12"/>
      <c r="O44" s="12"/>
      <c r="P44" s="12"/>
      <c r="Q44" s="12"/>
      <c r="R44" s="13"/>
    </row>
    <row r="45" spans="1:18" ht="16.5" hidden="1" customHeight="1" x14ac:dyDescent="0.25">
      <c r="A45" s="146"/>
      <c r="B45" s="148"/>
      <c r="C45" s="221"/>
      <c r="D45" s="12"/>
      <c r="E45" s="12"/>
      <c r="F45" s="12"/>
      <c r="G45" s="12"/>
      <c r="H45" s="12"/>
      <c r="I45" s="12"/>
      <c r="J45" s="12"/>
      <c r="K45" s="12"/>
      <c r="L45" s="12"/>
      <c r="M45" s="12"/>
      <c r="N45" s="12"/>
      <c r="O45" s="12"/>
      <c r="P45" s="12"/>
      <c r="Q45" s="12"/>
      <c r="R45" s="13"/>
    </row>
    <row r="46" spans="1:18" ht="16.5" hidden="1" customHeight="1" x14ac:dyDescent="0.25">
      <c r="A46" s="146"/>
      <c r="B46" s="148"/>
      <c r="C46" s="221"/>
      <c r="D46" s="12"/>
      <c r="E46" s="12"/>
      <c r="F46" s="12"/>
      <c r="G46" s="12"/>
      <c r="H46" s="12"/>
      <c r="I46" s="12"/>
      <c r="J46" s="12"/>
      <c r="K46" s="12"/>
      <c r="L46" s="12"/>
      <c r="M46" s="12"/>
      <c r="N46" s="12"/>
      <c r="O46" s="12"/>
      <c r="P46" s="12"/>
      <c r="Q46" s="12"/>
      <c r="R46" s="13"/>
    </row>
    <row r="47" spans="1:18" ht="16.5" hidden="1" customHeight="1" x14ac:dyDescent="0.25">
      <c r="A47" s="146"/>
      <c r="B47" s="148"/>
      <c r="C47" s="221"/>
      <c r="D47" s="12"/>
      <c r="E47" s="12"/>
      <c r="F47" s="12"/>
      <c r="G47" s="12"/>
      <c r="H47" s="12"/>
      <c r="I47" s="12"/>
      <c r="J47" s="12"/>
      <c r="K47" s="12"/>
      <c r="L47" s="12"/>
      <c r="M47" s="12"/>
      <c r="N47" s="12"/>
      <c r="O47" s="12"/>
      <c r="P47" s="12"/>
      <c r="Q47" s="12"/>
      <c r="R47" s="13"/>
    </row>
    <row r="48" spans="1:18" ht="16.5" hidden="1" customHeight="1" x14ac:dyDescent="0.25">
      <c r="A48" s="146"/>
      <c r="B48" s="148"/>
      <c r="C48" s="221"/>
      <c r="D48" s="12"/>
      <c r="E48" s="12"/>
      <c r="F48" s="12"/>
      <c r="G48" s="12"/>
      <c r="H48" s="12"/>
      <c r="I48" s="12"/>
      <c r="J48" s="12"/>
      <c r="K48" s="12"/>
      <c r="L48" s="12"/>
      <c r="M48" s="12"/>
      <c r="N48" s="12"/>
      <c r="O48" s="12"/>
      <c r="P48" s="12"/>
      <c r="Q48" s="12"/>
      <c r="R48" s="13"/>
    </row>
    <row r="49" spans="1:18" ht="16.5" hidden="1" customHeight="1" x14ac:dyDescent="0.25">
      <c r="A49" s="146"/>
      <c r="B49" s="148"/>
      <c r="C49" s="221"/>
      <c r="D49" s="12"/>
      <c r="E49" s="12"/>
      <c r="F49" s="12"/>
      <c r="G49" s="12"/>
      <c r="H49" s="12"/>
      <c r="I49" s="12"/>
      <c r="J49" s="12"/>
      <c r="K49" s="12"/>
      <c r="L49" s="12"/>
      <c r="M49" s="12"/>
      <c r="N49" s="12"/>
      <c r="O49" s="12"/>
      <c r="P49" s="12"/>
      <c r="Q49" s="12"/>
      <c r="R49" s="13"/>
    </row>
    <row r="50" spans="1:18" ht="16.5" hidden="1" customHeight="1" x14ac:dyDescent="0.25">
      <c r="A50" s="146"/>
      <c r="B50" s="148"/>
      <c r="C50" s="221"/>
      <c r="D50" s="12"/>
      <c r="E50" s="12"/>
      <c r="F50" s="12"/>
      <c r="G50" s="12"/>
      <c r="H50" s="12"/>
      <c r="I50" s="12"/>
      <c r="J50" s="12"/>
      <c r="K50" s="12"/>
      <c r="L50" s="12"/>
      <c r="M50" s="12"/>
      <c r="N50" s="12"/>
      <c r="O50" s="12"/>
      <c r="P50" s="12"/>
      <c r="Q50" s="12"/>
      <c r="R50" s="13"/>
    </row>
    <row r="51" spans="1:18" ht="16.5" hidden="1" customHeight="1" x14ac:dyDescent="0.25">
      <c r="A51" s="146"/>
      <c r="B51" s="148"/>
      <c r="C51" s="221"/>
      <c r="D51" s="12"/>
      <c r="E51" s="12"/>
      <c r="F51" s="12"/>
      <c r="G51" s="12"/>
      <c r="H51" s="12"/>
      <c r="I51" s="12"/>
      <c r="J51" s="12"/>
      <c r="K51" s="12"/>
      <c r="L51" s="12"/>
      <c r="M51" s="12"/>
      <c r="N51" s="12"/>
      <c r="O51" s="12"/>
      <c r="P51" s="12"/>
      <c r="Q51" s="12"/>
      <c r="R51" s="13"/>
    </row>
    <row r="52" spans="1:18" ht="16.5" hidden="1" customHeight="1" x14ac:dyDescent="0.25">
      <c r="A52" s="146"/>
      <c r="B52" s="148"/>
      <c r="C52" s="221"/>
      <c r="D52" s="12"/>
      <c r="E52" s="12"/>
      <c r="F52" s="12"/>
      <c r="G52" s="12"/>
      <c r="H52" s="12"/>
      <c r="I52" s="12"/>
      <c r="J52" s="12"/>
      <c r="K52" s="12"/>
      <c r="L52" s="12"/>
      <c r="M52" s="12"/>
      <c r="N52" s="12"/>
      <c r="O52" s="12"/>
      <c r="P52" s="12"/>
      <c r="Q52" s="12"/>
      <c r="R52" s="13"/>
    </row>
    <row r="53" spans="1:18" ht="16.5" hidden="1" customHeight="1" x14ac:dyDescent="0.25">
      <c r="A53" s="146"/>
      <c r="B53" s="148"/>
      <c r="C53" s="221"/>
      <c r="D53" s="12"/>
      <c r="E53" s="12"/>
      <c r="F53" s="12"/>
      <c r="G53" s="12"/>
      <c r="H53" s="12"/>
      <c r="I53" s="12"/>
      <c r="J53" s="12"/>
      <c r="K53" s="12"/>
      <c r="L53" s="12"/>
      <c r="M53" s="12"/>
      <c r="N53" s="12"/>
      <c r="O53" s="12"/>
      <c r="P53" s="12"/>
      <c r="Q53" s="12"/>
      <c r="R53" s="13"/>
    </row>
    <row r="54" spans="1:18" ht="16.5" hidden="1" customHeight="1" x14ac:dyDescent="0.25">
      <c r="A54" s="146"/>
      <c r="B54" s="148"/>
      <c r="C54" s="221"/>
      <c r="D54" s="12"/>
      <c r="E54" s="12"/>
      <c r="F54" s="12"/>
      <c r="G54" s="12"/>
      <c r="H54" s="12"/>
      <c r="I54" s="12"/>
      <c r="J54" s="12"/>
      <c r="K54" s="12"/>
      <c r="L54" s="12"/>
      <c r="M54" s="12"/>
      <c r="N54" s="12"/>
      <c r="O54" s="12"/>
      <c r="P54" s="12"/>
      <c r="Q54" s="12"/>
      <c r="R54" s="13"/>
    </row>
    <row r="55" spans="1:18" ht="16.5" hidden="1" customHeight="1" x14ac:dyDescent="0.25">
      <c r="A55" s="146"/>
      <c r="B55" s="148"/>
      <c r="C55" s="221"/>
      <c r="D55" s="12"/>
      <c r="E55" s="12"/>
      <c r="F55" s="12"/>
      <c r="G55" s="12"/>
      <c r="H55" s="12"/>
      <c r="I55" s="12"/>
      <c r="J55" s="12"/>
      <c r="K55" s="12"/>
      <c r="L55" s="12"/>
      <c r="M55" s="12"/>
      <c r="N55" s="12"/>
      <c r="O55" s="12"/>
      <c r="P55" s="12"/>
      <c r="Q55" s="12"/>
      <c r="R55" s="13"/>
    </row>
    <row r="56" spans="1:18" hidden="1" x14ac:dyDescent="0.25">
      <c r="A56" s="142"/>
      <c r="B56" s="234"/>
      <c r="C56" s="223"/>
      <c r="D56" s="14"/>
      <c r="E56" s="14"/>
      <c r="F56" s="14"/>
      <c r="G56" s="14"/>
      <c r="H56" s="14"/>
      <c r="I56" s="14"/>
      <c r="J56" s="14"/>
      <c r="K56" s="14"/>
      <c r="L56" s="14"/>
      <c r="M56" s="14"/>
      <c r="N56" s="14"/>
      <c r="O56" s="14"/>
      <c r="P56" s="14"/>
      <c r="Q56" s="14"/>
      <c r="R56" s="15"/>
    </row>
    <row r="57" spans="1:18" ht="9.75" hidden="1" customHeight="1" x14ac:dyDescent="0.25">
      <c r="A57" s="125"/>
      <c r="B57" s="124"/>
      <c r="C57" s="124"/>
      <c r="D57" s="124"/>
      <c r="E57" s="124"/>
      <c r="F57" s="124"/>
      <c r="G57" s="124"/>
      <c r="H57" s="124"/>
      <c r="I57" s="124"/>
      <c r="J57" s="124"/>
      <c r="K57" s="124"/>
      <c r="L57" s="124"/>
      <c r="M57" s="124"/>
      <c r="N57" s="124"/>
      <c r="O57" s="124"/>
      <c r="P57" s="124"/>
      <c r="Q57" s="124"/>
    </row>
    <row r="58" spans="1:18" ht="22.5" customHeight="1" x14ac:dyDescent="0.25">
      <c r="A58" s="125"/>
      <c r="B58" s="124"/>
      <c r="C58" s="124" t="s">
        <v>164</v>
      </c>
      <c r="D58" s="124"/>
      <c r="E58" s="124"/>
      <c r="F58" s="124"/>
      <c r="G58" s="124"/>
      <c r="H58" s="124"/>
      <c r="I58" s="124"/>
      <c r="J58" s="124"/>
      <c r="K58" s="124"/>
      <c r="L58" s="124"/>
      <c r="M58" s="124"/>
      <c r="N58" s="124"/>
      <c r="O58" s="124"/>
      <c r="P58" s="124"/>
      <c r="Q58" s="124"/>
    </row>
    <row r="59" spans="1:18" ht="19.5" customHeight="1" x14ac:dyDescent="0.25">
      <c r="A59" s="125"/>
      <c r="B59" s="124"/>
      <c r="C59" s="235" t="s">
        <v>165</v>
      </c>
      <c r="D59" s="235"/>
      <c r="E59" s="235"/>
      <c r="F59" s="235"/>
      <c r="G59" s="235"/>
      <c r="H59" s="124"/>
      <c r="I59" s="124"/>
      <c r="J59" s="124"/>
      <c r="K59" s="124"/>
      <c r="L59" s="124"/>
      <c r="M59" s="124"/>
      <c r="N59" s="124"/>
      <c r="O59" s="124"/>
      <c r="P59" s="124"/>
      <c r="Q59" s="124"/>
    </row>
    <row r="60" spans="1:18" ht="18" customHeight="1" x14ac:dyDescent="0.25"/>
    <row r="61" spans="1:18" ht="18" customHeight="1" x14ac:dyDescent="0.25"/>
  </sheetData>
  <mergeCells count="8">
    <mergeCell ref="R4:R5"/>
    <mergeCell ref="A1:Q1"/>
    <mergeCell ref="A4:A5"/>
    <mergeCell ref="B4:B5"/>
    <mergeCell ref="C4:C5"/>
    <mergeCell ref="D4:G4"/>
    <mergeCell ref="H4:M4"/>
    <mergeCell ref="N4:P4"/>
  </mergeCells>
  <printOptions horizontalCentered="1"/>
  <pageMargins left="0.45" right="0.2" top="0.25" bottom="0"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1:U60"/>
  <sheetViews>
    <sheetView zoomScale="80" zoomScaleNormal="80" workbookViewId="0">
      <selection activeCell="T10" sqref="T10:T21"/>
    </sheetView>
  </sheetViews>
  <sheetFormatPr defaultColWidth="9.28515625" defaultRowHeight="16.5" x14ac:dyDescent="0.25"/>
  <cols>
    <col min="1" max="1" width="5" style="2" customWidth="1"/>
    <col min="2" max="2" width="9.7109375" style="1" hidden="1" customWidth="1"/>
    <col min="3" max="3" width="14.140625" style="1" customWidth="1"/>
    <col min="4" max="20" width="6.85546875" style="1" customWidth="1"/>
    <col min="21" max="21" width="10.85546875" style="1" hidden="1" customWidth="1"/>
    <col min="22" max="16384" width="9.28515625" style="1"/>
  </cols>
  <sheetData>
    <row r="1" spans="1:21" ht="34.5" customHeight="1" x14ac:dyDescent="0.25">
      <c r="A1" s="540" t="s">
        <v>99</v>
      </c>
      <c r="B1" s="540"/>
      <c r="C1" s="540"/>
      <c r="D1" s="540"/>
      <c r="E1" s="540"/>
      <c r="F1" s="540"/>
      <c r="G1" s="540"/>
      <c r="H1" s="540"/>
      <c r="I1" s="540"/>
      <c r="J1" s="540"/>
      <c r="K1" s="540"/>
      <c r="L1" s="540"/>
      <c r="M1" s="540"/>
      <c r="N1" s="540"/>
      <c r="O1" s="540"/>
      <c r="P1" s="540"/>
      <c r="Q1" s="541"/>
      <c r="R1" s="541"/>
      <c r="S1" s="541"/>
      <c r="T1" s="541"/>
    </row>
    <row r="2" spans="1:21" ht="4.5" customHeight="1" x14ac:dyDescent="0.25">
      <c r="A2" s="303"/>
      <c r="B2" s="303"/>
      <c r="C2" s="303"/>
      <c r="D2" s="303"/>
      <c r="E2" s="303"/>
      <c r="F2" s="303"/>
      <c r="G2" s="303"/>
      <c r="H2" s="303"/>
      <c r="I2" s="303"/>
      <c r="J2" s="303"/>
      <c r="K2" s="303"/>
      <c r="L2" s="303"/>
      <c r="M2" s="303"/>
      <c r="N2" s="303"/>
      <c r="O2" s="303"/>
      <c r="P2" s="303"/>
      <c r="Q2" s="197"/>
    </row>
    <row r="3" spans="1:21" ht="18" customHeight="1" x14ac:dyDescent="0.25">
      <c r="A3" s="286"/>
      <c r="B3" s="286"/>
      <c r="C3" s="286"/>
      <c r="D3" s="286"/>
      <c r="E3" s="286"/>
      <c r="F3" s="286"/>
      <c r="G3" s="286"/>
      <c r="H3" s="286"/>
      <c r="I3" s="304"/>
      <c r="J3" s="304"/>
      <c r="K3" s="124"/>
      <c r="L3" s="124"/>
      <c r="M3" s="124"/>
      <c r="N3" s="124"/>
      <c r="O3" s="124"/>
      <c r="P3" s="124"/>
      <c r="T3" s="83" t="s">
        <v>97</v>
      </c>
    </row>
    <row r="4" spans="1:21" s="3" customFormat="1" ht="24" customHeight="1" x14ac:dyDescent="0.25">
      <c r="A4" s="482" t="s">
        <v>2</v>
      </c>
      <c r="B4" s="482" t="s">
        <v>3</v>
      </c>
      <c r="C4" s="482" t="s">
        <v>4</v>
      </c>
      <c r="D4" s="549" t="s">
        <v>5</v>
      </c>
      <c r="E4" s="549"/>
      <c r="F4" s="549"/>
      <c r="G4" s="549"/>
      <c r="H4" s="549"/>
      <c r="I4" s="493" t="s">
        <v>6</v>
      </c>
      <c r="J4" s="494"/>
      <c r="K4" s="494"/>
      <c r="L4" s="494"/>
      <c r="M4" s="494"/>
      <c r="N4" s="494"/>
      <c r="O4" s="494"/>
      <c r="P4" s="494"/>
      <c r="Q4" s="495"/>
      <c r="R4" s="495"/>
      <c r="S4" s="495"/>
      <c r="T4" s="496"/>
      <c r="U4" s="546" t="s">
        <v>8</v>
      </c>
    </row>
    <row r="5" spans="1:21" s="3" customFormat="1" ht="24" customHeight="1" x14ac:dyDescent="0.25">
      <c r="A5" s="492"/>
      <c r="B5" s="492"/>
      <c r="C5" s="492"/>
      <c r="D5" s="549" t="s">
        <v>64</v>
      </c>
      <c r="E5" s="549"/>
      <c r="F5" s="549"/>
      <c r="G5" s="549"/>
      <c r="H5" s="549"/>
      <c r="I5" s="493" t="s">
        <v>64</v>
      </c>
      <c r="J5" s="494"/>
      <c r="K5" s="494"/>
      <c r="L5" s="494"/>
      <c r="M5" s="494"/>
      <c r="N5" s="494"/>
      <c r="O5" s="494"/>
      <c r="P5" s="494"/>
      <c r="Q5" s="495"/>
      <c r="R5" s="495"/>
      <c r="S5" s="495"/>
      <c r="T5" s="496"/>
      <c r="U5" s="547"/>
    </row>
    <row r="6" spans="1:21" s="3" customFormat="1" ht="24" customHeight="1" x14ac:dyDescent="0.25">
      <c r="A6" s="483"/>
      <c r="B6" s="483"/>
      <c r="C6" s="483"/>
      <c r="D6" s="133">
        <v>1</v>
      </c>
      <c r="E6" s="133">
        <v>3</v>
      </c>
      <c r="F6" s="133">
        <v>6</v>
      </c>
      <c r="G6" s="133">
        <v>9</v>
      </c>
      <c r="H6" s="133">
        <v>12</v>
      </c>
      <c r="I6" s="133">
        <v>1</v>
      </c>
      <c r="J6" s="133">
        <v>2</v>
      </c>
      <c r="K6" s="133">
        <v>3</v>
      </c>
      <c r="L6" s="133">
        <v>4</v>
      </c>
      <c r="M6" s="133">
        <v>5</v>
      </c>
      <c r="N6" s="133">
        <v>6</v>
      </c>
      <c r="O6" s="287">
        <v>7</v>
      </c>
      <c r="P6" s="132">
        <v>8</v>
      </c>
      <c r="Q6" s="85">
        <v>9</v>
      </c>
      <c r="R6" s="86">
        <v>10</v>
      </c>
      <c r="S6" s="84">
        <v>11</v>
      </c>
      <c r="T6" s="85">
        <v>12</v>
      </c>
      <c r="U6" s="548"/>
    </row>
    <row r="7" spans="1:21" ht="24" customHeight="1" x14ac:dyDescent="0.25">
      <c r="A7" s="134" t="s">
        <v>17</v>
      </c>
      <c r="B7" s="134" t="s">
        <v>18</v>
      </c>
      <c r="C7" s="134" t="s">
        <v>19</v>
      </c>
      <c r="D7" s="134">
        <v>1</v>
      </c>
      <c r="E7" s="134">
        <v>2</v>
      </c>
      <c r="F7" s="134">
        <v>3</v>
      </c>
      <c r="G7" s="134">
        <v>4</v>
      </c>
      <c r="H7" s="134">
        <v>5</v>
      </c>
      <c r="I7" s="134">
        <v>6</v>
      </c>
      <c r="J7" s="134">
        <v>7</v>
      </c>
      <c r="K7" s="134">
        <v>8</v>
      </c>
      <c r="L7" s="134">
        <v>9</v>
      </c>
      <c r="M7" s="134">
        <v>10</v>
      </c>
      <c r="N7" s="134">
        <v>11</v>
      </c>
      <c r="O7" s="202">
        <v>12</v>
      </c>
      <c r="P7" s="134">
        <v>13</v>
      </c>
      <c r="Q7" s="4">
        <v>14</v>
      </c>
      <c r="R7" s="5">
        <v>15</v>
      </c>
      <c r="S7" s="4">
        <v>16</v>
      </c>
      <c r="T7" s="4">
        <v>17</v>
      </c>
      <c r="U7" s="4">
        <v>18</v>
      </c>
    </row>
    <row r="8" spans="1:21" ht="19.350000000000001" customHeight="1" x14ac:dyDescent="0.25">
      <c r="A8" s="288">
        <v>1</v>
      </c>
      <c r="B8" s="288" t="s">
        <v>22</v>
      </c>
      <c r="C8" s="289" t="s">
        <v>75</v>
      </c>
      <c r="D8" s="92">
        <v>50.7</v>
      </c>
      <c r="E8" s="92">
        <v>51.9</v>
      </c>
      <c r="F8" s="92">
        <v>51.6</v>
      </c>
      <c r="G8" s="92">
        <v>47.3</v>
      </c>
      <c r="H8" s="79">
        <v>49.4</v>
      </c>
      <c r="I8" s="92">
        <v>51.2</v>
      </c>
      <c r="J8" s="92">
        <v>52.7</v>
      </c>
      <c r="K8" s="92">
        <v>50.2</v>
      </c>
      <c r="L8" s="92">
        <v>50.2</v>
      </c>
      <c r="M8" s="92">
        <v>52</v>
      </c>
      <c r="N8" s="79">
        <v>52.9</v>
      </c>
      <c r="O8" s="458">
        <v>49.8</v>
      </c>
      <c r="P8" s="92">
        <v>53</v>
      </c>
      <c r="Q8" s="79">
        <v>52</v>
      </c>
      <c r="R8" s="93">
        <v>52.5</v>
      </c>
      <c r="S8" s="455">
        <v>52.2</v>
      </c>
      <c r="T8" s="460">
        <v>51.8</v>
      </c>
      <c r="U8" s="79"/>
    </row>
    <row r="9" spans="1:21" ht="19.350000000000001" customHeight="1" x14ac:dyDescent="0.25">
      <c r="A9" s="288">
        <v>2</v>
      </c>
      <c r="B9" s="288" t="s">
        <v>24</v>
      </c>
      <c r="C9" s="292" t="s">
        <v>77</v>
      </c>
      <c r="D9" s="92">
        <v>47</v>
      </c>
      <c r="E9" s="92">
        <v>50.3</v>
      </c>
      <c r="F9" s="92">
        <v>50.9</v>
      </c>
      <c r="G9" s="92">
        <v>51.5</v>
      </c>
      <c r="H9" s="79">
        <v>47</v>
      </c>
      <c r="I9" s="92">
        <v>48.3</v>
      </c>
      <c r="J9" s="92">
        <v>46.9</v>
      </c>
      <c r="K9" s="92">
        <v>44.9</v>
      </c>
      <c r="L9" s="92">
        <v>45.4</v>
      </c>
      <c r="M9" s="92">
        <v>46.4</v>
      </c>
      <c r="N9" s="79">
        <v>47.7</v>
      </c>
      <c r="O9" s="458">
        <v>48</v>
      </c>
      <c r="P9" s="92">
        <v>47</v>
      </c>
      <c r="Q9" s="79">
        <v>46.2</v>
      </c>
      <c r="R9" s="93">
        <v>49.7</v>
      </c>
      <c r="S9" s="455">
        <v>50.2</v>
      </c>
      <c r="T9" s="438">
        <v>50.6</v>
      </c>
      <c r="U9" s="79"/>
    </row>
    <row r="10" spans="1:21" ht="19.350000000000001" customHeight="1" x14ac:dyDescent="0.25">
      <c r="A10" s="288">
        <v>3</v>
      </c>
      <c r="B10" s="288" t="s">
        <v>26</v>
      </c>
      <c r="C10" s="293" t="s">
        <v>27</v>
      </c>
      <c r="D10" s="92">
        <v>45.5</v>
      </c>
      <c r="E10" s="92">
        <v>41.9</v>
      </c>
      <c r="F10" s="92">
        <v>43.5</v>
      </c>
      <c r="G10" s="92">
        <v>40.6</v>
      </c>
      <c r="H10" s="79">
        <v>42.5</v>
      </c>
      <c r="I10" s="92">
        <v>45</v>
      </c>
      <c r="J10" s="92">
        <v>46.5</v>
      </c>
      <c r="K10" s="92">
        <v>48.3</v>
      </c>
      <c r="L10" s="92">
        <v>48.4</v>
      </c>
      <c r="M10" s="92">
        <v>48.3</v>
      </c>
      <c r="N10" s="79">
        <v>49</v>
      </c>
      <c r="O10" s="458">
        <v>49.1</v>
      </c>
      <c r="P10" s="92">
        <v>49.8</v>
      </c>
      <c r="Q10" s="79">
        <v>49.5</v>
      </c>
      <c r="R10" s="93">
        <v>49.6</v>
      </c>
      <c r="S10" s="455">
        <v>48.2</v>
      </c>
      <c r="T10" s="583">
        <v>47</v>
      </c>
      <c r="U10" s="79"/>
    </row>
    <row r="11" spans="1:21" ht="19.350000000000001" customHeight="1" x14ac:dyDescent="0.25">
      <c r="A11" s="288">
        <v>4</v>
      </c>
      <c r="B11" s="288" t="s">
        <v>28</v>
      </c>
      <c r="C11" s="293" t="s">
        <v>29</v>
      </c>
      <c r="D11" s="92">
        <v>50.7</v>
      </c>
      <c r="E11" s="92">
        <v>51.9</v>
      </c>
      <c r="F11" s="92">
        <v>51.6</v>
      </c>
      <c r="G11" s="92">
        <v>47.3</v>
      </c>
      <c r="H11" s="79">
        <v>49.4</v>
      </c>
      <c r="I11" s="92">
        <v>51.2</v>
      </c>
      <c r="J11" s="92">
        <v>52.7</v>
      </c>
      <c r="K11" s="92">
        <v>48.5</v>
      </c>
      <c r="L11" s="92">
        <v>48.7</v>
      </c>
      <c r="M11" s="92">
        <v>49.8</v>
      </c>
      <c r="N11" s="79">
        <v>48.1</v>
      </c>
      <c r="O11" s="458">
        <v>48.2</v>
      </c>
      <c r="P11" s="92">
        <v>50.4</v>
      </c>
      <c r="Q11" s="79">
        <v>48.2</v>
      </c>
      <c r="R11" s="93">
        <v>48.8</v>
      </c>
      <c r="S11" s="455">
        <v>47.8</v>
      </c>
      <c r="T11" s="583">
        <v>50.7</v>
      </c>
      <c r="U11" s="79"/>
    </row>
    <row r="12" spans="1:21" ht="19.350000000000001" customHeight="1" x14ac:dyDescent="0.25">
      <c r="A12" s="288">
        <v>5</v>
      </c>
      <c r="B12" s="305" t="s">
        <v>30</v>
      </c>
      <c r="C12" s="293" t="s">
        <v>31</v>
      </c>
      <c r="D12" s="92">
        <v>47</v>
      </c>
      <c r="E12" s="92">
        <v>50.3</v>
      </c>
      <c r="F12" s="92">
        <v>50.9</v>
      </c>
      <c r="G12" s="92">
        <v>51.5</v>
      </c>
      <c r="H12" s="79">
        <v>47</v>
      </c>
      <c r="I12" s="92">
        <v>48.3</v>
      </c>
      <c r="J12" s="92">
        <v>47.4</v>
      </c>
      <c r="K12" s="92">
        <v>46.6</v>
      </c>
      <c r="L12" s="92">
        <v>49.3</v>
      </c>
      <c r="M12" s="92">
        <v>49.2</v>
      </c>
      <c r="N12" s="79">
        <v>48.6</v>
      </c>
      <c r="O12" s="458">
        <v>49.8</v>
      </c>
      <c r="P12" s="92">
        <v>50.4</v>
      </c>
      <c r="Q12" s="79">
        <v>49</v>
      </c>
      <c r="R12" s="93">
        <v>49.9</v>
      </c>
      <c r="S12" s="455">
        <v>50.6</v>
      </c>
      <c r="T12" s="583">
        <v>47.9</v>
      </c>
      <c r="U12" s="79"/>
    </row>
    <row r="13" spans="1:21" ht="19.350000000000001" customHeight="1" x14ac:dyDescent="0.25">
      <c r="A13" s="288">
        <v>6</v>
      </c>
      <c r="B13" s="305" t="s">
        <v>32</v>
      </c>
      <c r="C13" s="293" t="s">
        <v>33</v>
      </c>
      <c r="D13" s="92">
        <v>45.5</v>
      </c>
      <c r="E13" s="92">
        <v>41.9</v>
      </c>
      <c r="F13" s="92">
        <v>43.5</v>
      </c>
      <c r="G13" s="92">
        <v>40.6</v>
      </c>
      <c r="H13" s="79">
        <v>42.5</v>
      </c>
      <c r="I13" s="92">
        <v>45</v>
      </c>
      <c r="J13" s="92">
        <v>49.7</v>
      </c>
      <c r="K13" s="92">
        <v>49.5</v>
      </c>
      <c r="L13" s="92">
        <v>48.1</v>
      </c>
      <c r="M13" s="92">
        <v>50.5</v>
      </c>
      <c r="N13" s="79">
        <v>51.4</v>
      </c>
      <c r="O13" s="458">
        <v>51.9</v>
      </c>
      <c r="P13" s="92">
        <v>54.3</v>
      </c>
      <c r="Q13" s="79">
        <v>51.5</v>
      </c>
      <c r="R13" s="93">
        <v>52.1</v>
      </c>
      <c r="S13" s="455">
        <v>51.5</v>
      </c>
      <c r="T13" s="583">
        <v>49.6</v>
      </c>
      <c r="U13" s="79"/>
    </row>
    <row r="14" spans="1:21" ht="19.350000000000001" customHeight="1" x14ac:dyDescent="0.25">
      <c r="A14" s="288">
        <v>7</v>
      </c>
      <c r="B14" s="305" t="s">
        <v>38</v>
      </c>
      <c r="C14" s="293" t="s">
        <v>39</v>
      </c>
      <c r="D14" s="92">
        <v>43.1</v>
      </c>
      <c r="E14" s="92">
        <v>46.2</v>
      </c>
      <c r="F14" s="92">
        <v>45.4</v>
      </c>
      <c r="G14" s="92">
        <v>44.6</v>
      </c>
      <c r="H14" s="79">
        <v>41.9</v>
      </c>
      <c r="I14" s="92">
        <v>45</v>
      </c>
      <c r="J14" s="92">
        <v>45.8</v>
      </c>
      <c r="K14" s="92">
        <v>48.4</v>
      </c>
      <c r="L14" s="92">
        <v>48.7</v>
      </c>
      <c r="M14" s="92">
        <v>49.4</v>
      </c>
      <c r="N14" s="79">
        <v>50.1</v>
      </c>
      <c r="O14" s="458">
        <v>48.9</v>
      </c>
      <c r="P14" s="92">
        <v>49.7</v>
      </c>
      <c r="Q14" s="94">
        <v>48.5</v>
      </c>
      <c r="R14" s="93">
        <v>48.2</v>
      </c>
      <c r="S14" s="455">
        <v>48.7</v>
      </c>
      <c r="T14" s="583">
        <v>50</v>
      </c>
      <c r="U14" s="79"/>
    </row>
    <row r="15" spans="1:21" ht="19.350000000000001" customHeight="1" x14ac:dyDescent="0.25">
      <c r="A15" s="288">
        <v>8</v>
      </c>
      <c r="B15" s="305" t="s">
        <v>40</v>
      </c>
      <c r="C15" s="293" t="s">
        <v>41</v>
      </c>
      <c r="D15" s="92">
        <v>48.5</v>
      </c>
      <c r="E15" s="92">
        <v>50.4</v>
      </c>
      <c r="F15" s="92">
        <v>45.7</v>
      </c>
      <c r="G15" s="92">
        <v>48.3</v>
      </c>
      <c r="H15" s="79">
        <v>46.2</v>
      </c>
      <c r="I15" s="92">
        <v>46.3</v>
      </c>
      <c r="J15" s="92">
        <v>49.9</v>
      </c>
      <c r="K15" s="92">
        <v>49.1</v>
      </c>
      <c r="L15" s="92">
        <v>47.5</v>
      </c>
      <c r="M15" s="92">
        <v>47.7</v>
      </c>
      <c r="N15" s="79">
        <v>48.7</v>
      </c>
      <c r="O15" s="458">
        <v>48</v>
      </c>
      <c r="P15" s="95">
        <v>48.3</v>
      </c>
      <c r="Q15" s="94">
        <v>50.7</v>
      </c>
      <c r="R15" s="93">
        <v>49.4</v>
      </c>
      <c r="S15" s="455">
        <v>49.4</v>
      </c>
      <c r="T15" s="583">
        <v>50.1</v>
      </c>
      <c r="U15" s="79"/>
    </row>
    <row r="16" spans="1:21" ht="19.350000000000001" customHeight="1" x14ac:dyDescent="0.25">
      <c r="A16" s="288">
        <v>9</v>
      </c>
      <c r="B16" s="305" t="s">
        <v>34</v>
      </c>
      <c r="C16" s="306" t="s">
        <v>35</v>
      </c>
      <c r="D16" s="92">
        <v>49.2</v>
      </c>
      <c r="E16" s="92">
        <v>51.4</v>
      </c>
      <c r="F16" s="92">
        <v>52.3</v>
      </c>
      <c r="G16" s="92">
        <v>53</v>
      </c>
      <c r="H16" s="79">
        <v>53.3</v>
      </c>
      <c r="I16" s="92">
        <v>50.9</v>
      </c>
      <c r="J16" s="92">
        <v>50.8</v>
      </c>
      <c r="K16" s="92">
        <v>51.2</v>
      </c>
      <c r="L16" s="92">
        <v>50.4</v>
      </c>
      <c r="M16" s="92">
        <v>48.3</v>
      </c>
      <c r="N16" s="79">
        <v>50.4</v>
      </c>
      <c r="O16" s="458">
        <v>49.5</v>
      </c>
      <c r="P16" s="92">
        <v>50.5</v>
      </c>
      <c r="Q16" s="79">
        <v>51.2</v>
      </c>
      <c r="R16" s="93">
        <v>50.6</v>
      </c>
      <c r="S16" s="455">
        <v>49.9</v>
      </c>
      <c r="T16" s="583">
        <v>50.1</v>
      </c>
      <c r="U16" s="79"/>
    </row>
    <row r="17" spans="1:21" ht="19.350000000000001" customHeight="1" x14ac:dyDescent="0.25">
      <c r="A17" s="288">
        <v>10</v>
      </c>
      <c r="B17" s="305" t="s">
        <v>44</v>
      </c>
      <c r="C17" s="306" t="s">
        <v>45</v>
      </c>
      <c r="D17" s="92">
        <v>48</v>
      </c>
      <c r="E17" s="92">
        <v>48.2</v>
      </c>
      <c r="F17" s="92">
        <v>50</v>
      </c>
      <c r="G17" s="92">
        <v>49</v>
      </c>
      <c r="H17" s="79">
        <v>49.6</v>
      </c>
      <c r="I17" s="92">
        <v>48.7</v>
      </c>
      <c r="J17" s="92">
        <v>53.6</v>
      </c>
      <c r="K17" s="92">
        <v>52.4</v>
      </c>
      <c r="L17" s="92">
        <v>46.7</v>
      </c>
      <c r="M17" s="92">
        <v>47.4</v>
      </c>
      <c r="N17" s="79">
        <v>46.9</v>
      </c>
      <c r="O17" s="458">
        <v>49.2</v>
      </c>
      <c r="P17" s="92">
        <v>51.5</v>
      </c>
      <c r="Q17" s="79">
        <v>50.4</v>
      </c>
      <c r="R17" s="93">
        <v>51.2</v>
      </c>
      <c r="S17" s="455">
        <v>53.3</v>
      </c>
      <c r="T17" s="583">
        <v>51.2</v>
      </c>
      <c r="U17" s="79"/>
    </row>
    <row r="18" spans="1:21" ht="19.350000000000001" customHeight="1" x14ac:dyDescent="0.25">
      <c r="A18" s="288">
        <v>11</v>
      </c>
      <c r="B18" s="305" t="s">
        <v>48</v>
      </c>
      <c r="C18" s="306" t="s">
        <v>49</v>
      </c>
      <c r="D18" s="92">
        <v>51.2</v>
      </c>
      <c r="E18" s="92">
        <v>49.8</v>
      </c>
      <c r="F18" s="92">
        <v>52</v>
      </c>
      <c r="G18" s="92">
        <v>48.3</v>
      </c>
      <c r="H18" s="79">
        <v>49</v>
      </c>
      <c r="I18" s="92">
        <v>50.3</v>
      </c>
      <c r="J18" s="92">
        <v>49.7</v>
      </c>
      <c r="K18" s="92">
        <v>48.8</v>
      </c>
      <c r="L18" s="92">
        <v>48.6</v>
      </c>
      <c r="M18" s="92">
        <v>48.8</v>
      </c>
      <c r="N18" s="79">
        <v>49.3</v>
      </c>
      <c r="O18" s="458">
        <v>49.7</v>
      </c>
      <c r="P18" s="92">
        <v>49.9</v>
      </c>
      <c r="Q18" s="79">
        <v>49.8</v>
      </c>
      <c r="R18" s="93">
        <v>49.5</v>
      </c>
      <c r="S18" s="455">
        <v>50.1</v>
      </c>
      <c r="T18" s="583">
        <v>50.1</v>
      </c>
      <c r="U18" s="79"/>
    </row>
    <row r="19" spans="1:21" ht="19.350000000000001" customHeight="1" x14ac:dyDescent="0.25">
      <c r="A19" s="288">
        <v>12</v>
      </c>
      <c r="B19" s="305" t="s">
        <v>100</v>
      </c>
      <c r="C19" s="306" t="s">
        <v>101</v>
      </c>
      <c r="D19" s="92">
        <v>50.8</v>
      </c>
      <c r="E19" s="92">
        <v>51.1</v>
      </c>
      <c r="F19" s="92">
        <v>51.8</v>
      </c>
      <c r="G19" s="92">
        <v>49.3</v>
      </c>
      <c r="H19" s="79">
        <v>50.5</v>
      </c>
      <c r="I19" s="92">
        <v>47.4</v>
      </c>
      <c r="J19" s="92">
        <v>48.5</v>
      </c>
      <c r="K19" s="92">
        <v>49.8</v>
      </c>
      <c r="L19" s="92">
        <v>45.4</v>
      </c>
      <c r="M19" s="92">
        <v>47.6</v>
      </c>
      <c r="N19" s="79">
        <v>49</v>
      </c>
      <c r="O19" s="458">
        <v>49.5</v>
      </c>
      <c r="P19" s="92">
        <v>50.4</v>
      </c>
      <c r="Q19" s="79">
        <v>53.1</v>
      </c>
      <c r="R19" s="93">
        <v>51.5</v>
      </c>
      <c r="S19" s="455">
        <v>51.4</v>
      </c>
      <c r="T19" s="583">
        <v>50.6</v>
      </c>
      <c r="U19" s="79"/>
    </row>
    <row r="20" spans="1:21" ht="19.350000000000001" customHeight="1" x14ac:dyDescent="0.25">
      <c r="A20" s="288">
        <v>13</v>
      </c>
      <c r="B20" s="305" t="s">
        <v>54</v>
      </c>
      <c r="C20" s="306" t="s">
        <v>102</v>
      </c>
      <c r="D20" s="92">
        <v>52.9</v>
      </c>
      <c r="E20" s="92">
        <v>54.2</v>
      </c>
      <c r="F20" s="92">
        <v>50.7</v>
      </c>
      <c r="G20" s="92">
        <v>49.2</v>
      </c>
      <c r="H20" s="79">
        <v>51.2</v>
      </c>
      <c r="I20" s="92">
        <v>51.9</v>
      </c>
      <c r="J20" s="92">
        <v>51</v>
      </c>
      <c r="K20" s="92">
        <v>49.4</v>
      </c>
      <c r="L20" s="92">
        <v>53</v>
      </c>
      <c r="M20" s="92">
        <v>50.1</v>
      </c>
      <c r="N20" s="79">
        <v>50.7</v>
      </c>
      <c r="O20" s="458">
        <v>50.9</v>
      </c>
      <c r="P20" s="92">
        <v>50.8</v>
      </c>
      <c r="Q20" s="79">
        <v>49.9</v>
      </c>
      <c r="R20" s="93">
        <v>50.1</v>
      </c>
      <c r="S20" s="455">
        <v>47.4</v>
      </c>
      <c r="T20" s="583">
        <v>50.2</v>
      </c>
      <c r="U20" s="79"/>
    </row>
    <row r="21" spans="1:21" ht="19.350000000000001" customHeight="1" x14ac:dyDescent="0.25">
      <c r="A21" s="288">
        <v>14</v>
      </c>
      <c r="B21" s="305" t="s">
        <v>46</v>
      </c>
      <c r="C21" s="306" t="s">
        <v>47</v>
      </c>
      <c r="D21" s="92">
        <v>49</v>
      </c>
      <c r="E21" s="92">
        <v>48.4</v>
      </c>
      <c r="F21" s="92">
        <v>49.9</v>
      </c>
      <c r="G21" s="92">
        <v>49.5</v>
      </c>
      <c r="H21" s="79">
        <v>48.6</v>
      </c>
      <c r="I21" s="92">
        <v>48.7</v>
      </c>
      <c r="J21" s="92">
        <v>50.6</v>
      </c>
      <c r="K21" s="92">
        <v>49.9</v>
      </c>
      <c r="L21" s="92">
        <v>49.5</v>
      </c>
      <c r="M21" s="92">
        <v>51.2</v>
      </c>
      <c r="N21" s="79">
        <v>51.7</v>
      </c>
      <c r="O21" s="458">
        <v>51.9</v>
      </c>
      <c r="P21" s="92">
        <v>52.7</v>
      </c>
      <c r="Q21" s="79">
        <v>54.6</v>
      </c>
      <c r="R21" s="93">
        <v>56.6</v>
      </c>
      <c r="S21" s="455">
        <v>56.8</v>
      </c>
      <c r="T21" s="583">
        <v>57.4</v>
      </c>
      <c r="U21" s="79"/>
    </row>
    <row r="22" spans="1:21" ht="19.350000000000001" customHeight="1" x14ac:dyDescent="0.25">
      <c r="A22" s="288">
        <v>15</v>
      </c>
      <c r="B22" s="305" t="s">
        <v>50</v>
      </c>
      <c r="C22" s="306" t="s">
        <v>158</v>
      </c>
      <c r="D22" s="92">
        <v>44.3</v>
      </c>
      <c r="E22" s="92">
        <v>48.3</v>
      </c>
      <c r="F22" s="92">
        <v>50.7</v>
      </c>
      <c r="G22" s="92">
        <v>45.5</v>
      </c>
      <c r="H22" s="79">
        <v>50.4</v>
      </c>
      <c r="I22" s="92">
        <v>47.4</v>
      </c>
      <c r="J22" s="92">
        <v>50.7</v>
      </c>
      <c r="K22" s="92">
        <v>50.6</v>
      </c>
      <c r="L22" s="92">
        <v>49.6</v>
      </c>
      <c r="M22" s="92">
        <v>49.7</v>
      </c>
      <c r="N22" s="79">
        <v>50</v>
      </c>
      <c r="O22" s="458">
        <v>49.9</v>
      </c>
      <c r="P22" s="92">
        <v>50</v>
      </c>
      <c r="Q22" s="79">
        <v>50.1</v>
      </c>
      <c r="R22" s="93">
        <v>50</v>
      </c>
      <c r="S22" s="455">
        <v>50.2</v>
      </c>
      <c r="T22" s="438">
        <v>50.3</v>
      </c>
      <c r="U22" s="79"/>
    </row>
    <row r="23" spans="1:21" ht="19.350000000000001" customHeight="1" x14ac:dyDescent="0.25">
      <c r="A23" s="296">
        <v>16</v>
      </c>
      <c r="B23" s="307" t="s">
        <v>69</v>
      </c>
      <c r="C23" s="297" t="s">
        <v>70</v>
      </c>
      <c r="D23" s="96">
        <v>50.9</v>
      </c>
      <c r="E23" s="96">
        <v>50.9</v>
      </c>
      <c r="F23" s="96">
        <v>51.3</v>
      </c>
      <c r="G23" s="96">
        <v>53.7</v>
      </c>
      <c r="H23" s="80">
        <v>54.3</v>
      </c>
      <c r="I23" s="96">
        <v>52.3</v>
      </c>
      <c r="J23" s="96">
        <v>49.2</v>
      </c>
      <c r="K23" s="96">
        <v>50.5</v>
      </c>
      <c r="L23" s="96">
        <v>45.6</v>
      </c>
      <c r="M23" s="96">
        <v>49.8</v>
      </c>
      <c r="N23" s="80">
        <v>48.9</v>
      </c>
      <c r="O23" s="459">
        <v>52.4</v>
      </c>
      <c r="P23" s="96">
        <v>50.4</v>
      </c>
      <c r="Q23" s="80">
        <v>50.4</v>
      </c>
      <c r="R23" s="97">
        <v>54.5</v>
      </c>
      <c r="S23" s="456">
        <v>53.8</v>
      </c>
      <c r="T23" s="444">
        <v>53</v>
      </c>
      <c r="U23" s="80"/>
    </row>
    <row r="24" spans="1:21" ht="19.350000000000001" hidden="1" customHeight="1" x14ac:dyDescent="0.25">
      <c r="A24" s="146"/>
      <c r="B24" s="292"/>
      <c r="C24" s="308"/>
      <c r="D24" s="95"/>
      <c r="E24" s="95"/>
      <c r="F24" s="33"/>
      <c r="G24" s="290"/>
      <c r="H24" s="309"/>
      <c r="I24" s="310"/>
      <c r="J24" s="310"/>
      <c r="K24" s="310"/>
      <c r="L24" s="310"/>
      <c r="M24" s="310"/>
      <c r="N24" s="310"/>
      <c r="O24" s="310"/>
      <c r="P24" s="310"/>
      <c r="Q24" s="98"/>
      <c r="R24" s="98"/>
      <c r="S24" s="98"/>
      <c r="T24" s="98"/>
      <c r="U24" s="99"/>
    </row>
    <row r="25" spans="1:21" ht="19.350000000000001" hidden="1" customHeight="1" x14ac:dyDescent="0.25">
      <c r="A25" s="146"/>
      <c r="B25" s="292"/>
      <c r="C25" s="308"/>
      <c r="D25" s="95"/>
      <c r="E25" s="95"/>
      <c r="F25" s="33"/>
      <c r="G25" s="290"/>
      <c r="H25" s="290"/>
      <c r="I25" s="95"/>
      <c r="J25" s="95"/>
      <c r="K25" s="95"/>
      <c r="L25" s="95"/>
      <c r="M25" s="95"/>
      <c r="N25" s="95"/>
      <c r="O25" s="95"/>
      <c r="P25" s="95"/>
      <c r="Q25" s="92"/>
      <c r="R25" s="92"/>
      <c r="S25" s="92"/>
      <c r="T25" s="92"/>
      <c r="U25" s="79"/>
    </row>
    <row r="26" spans="1:21" ht="19.350000000000001" hidden="1" customHeight="1" x14ac:dyDescent="0.25">
      <c r="A26" s="146"/>
      <c r="B26" s="292"/>
      <c r="C26" s="308"/>
      <c r="D26" s="95"/>
      <c r="E26" s="95"/>
      <c r="F26" s="33"/>
      <c r="G26" s="290"/>
      <c r="H26" s="290"/>
      <c r="I26" s="95"/>
      <c r="J26" s="95"/>
      <c r="K26" s="95"/>
      <c r="L26" s="95"/>
      <c r="M26" s="95"/>
      <c r="N26" s="95"/>
      <c r="O26" s="95"/>
      <c r="P26" s="95"/>
      <c r="Q26" s="92"/>
      <c r="R26" s="92"/>
      <c r="S26" s="92"/>
      <c r="T26" s="92"/>
      <c r="U26" s="79"/>
    </row>
    <row r="27" spans="1:21" ht="19.350000000000001" hidden="1" customHeight="1" x14ac:dyDescent="0.25">
      <c r="A27" s="146"/>
      <c r="B27" s="292"/>
      <c r="C27" s="308"/>
      <c r="D27" s="95"/>
      <c r="E27" s="95"/>
      <c r="F27" s="33"/>
      <c r="G27" s="290"/>
      <c r="H27" s="290"/>
      <c r="I27" s="95"/>
      <c r="J27" s="95"/>
      <c r="K27" s="95"/>
      <c r="L27" s="95"/>
      <c r="M27" s="95"/>
      <c r="N27" s="95"/>
      <c r="O27" s="95"/>
      <c r="P27" s="95"/>
      <c r="Q27" s="92"/>
      <c r="R27" s="92"/>
      <c r="S27" s="92"/>
      <c r="T27" s="92"/>
      <c r="U27" s="79"/>
    </row>
    <row r="28" spans="1:21" ht="19.350000000000001" hidden="1" customHeight="1" x14ac:dyDescent="0.25">
      <c r="A28" s="146"/>
      <c r="B28" s="292"/>
      <c r="C28" s="308"/>
      <c r="D28" s="95"/>
      <c r="E28" s="95"/>
      <c r="F28" s="33"/>
      <c r="G28" s="290"/>
      <c r="H28" s="290"/>
      <c r="I28" s="95"/>
      <c r="J28" s="95"/>
      <c r="K28" s="95"/>
      <c r="L28" s="95"/>
      <c r="M28" s="95"/>
      <c r="N28" s="95"/>
      <c r="O28" s="95"/>
      <c r="P28" s="95"/>
      <c r="Q28" s="92"/>
      <c r="R28" s="92"/>
      <c r="S28" s="92"/>
      <c r="T28" s="92"/>
      <c r="U28" s="79"/>
    </row>
    <row r="29" spans="1:21" ht="19.350000000000001" hidden="1" customHeight="1" x14ac:dyDescent="0.25">
      <c r="A29" s="146"/>
      <c r="B29" s="292"/>
      <c r="C29" s="308"/>
      <c r="D29" s="95"/>
      <c r="E29" s="95"/>
      <c r="F29" s="33"/>
      <c r="G29" s="290"/>
      <c r="H29" s="290"/>
      <c r="I29" s="95"/>
      <c r="J29" s="95"/>
      <c r="K29" s="95"/>
      <c r="L29" s="95"/>
      <c r="M29" s="95"/>
      <c r="N29" s="95"/>
      <c r="O29" s="95"/>
      <c r="P29" s="95"/>
      <c r="Q29" s="92"/>
      <c r="R29" s="92"/>
      <c r="S29" s="92"/>
      <c r="T29" s="92"/>
      <c r="U29" s="79"/>
    </row>
    <row r="30" spans="1:21" ht="19.350000000000001" hidden="1" customHeight="1" x14ac:dyDescent="0.25">
      <c r="A30" s="146"/>
      <c r="B30" s="292"/>
      <c r="C30" s="308"/>
      <c r="D30" s="95"/>
      <c r="E30" s="95"/>
      <c r="F30" s="33"/>
      <c r="G30" s="290"/>
      <c r="H30" s="290"/>
      <c r="I30" s="95"/>
      <c r="J30" s="95"/>
      <c r="K30" s="95"/>
      <c r="L30" s="95"/>
      <c r="M30" s="95"/>
      <c r="N30" s="95"/>
      <c r="O30" s="95"/>
      <c r="P30" s="95"/>
      <c r="Q30" s="92"/>
      <c r="R30" s="92"/>
      <c r="S30" s="92"/>
      <c r="T30" s="92"/>
      <c r="U30" s="79"/>
    </row>
    <row r="31" spans="1:21" ht="19.350000000000001" hidden="1" customHeight="1" x14ac:dyDescent="0.25">
      <c r="A31" s="146"/>
      <c r="B31" s="292"/>
      <c r="C31" s="308"/>
      <c r="D31" s="95"/>
      <c r="E31" s="95"/>
      <c r="F31" s="33"/>
      <c r="G31" s="290"/>
      <c r="H31" s="290"/>
      <c r="I31" s="95"/>
      <c r="J31" s="95"/>
      <c r="K31" s="95"/>
      <c r="L31" s="95"/>
      <c r="M31" s="95"/>
      <c r="N31" s="95"/>
      <c r="O31" s="95"/>
      <c r="P31" s="95"/>
      <c r="Q31" s="92"/>
      <c r="R31" s="92"/>
      <c r="S31" s="92"/>
      <c r="T31" s="92"/>
      <c r="U31" s="79"/>
    </row>
    <row r="32" spans="1:21" ht="19.350000000000001" hidden="1" customHeight="1" x14ac:dyDescent="0.25">
      <c r="A32" s="146"/>
      <c r="B32" s="292"/>
      <c r="C32" s="308"/>
      <c r="D32" s="95"/>
      <c r="E32" s="95"/>
      <c r="F32" s="33"/>
      <c r="G32" s="290"/>
      <c r="H32" s="290"/>
      <c r="I32" s="95"/>
      <c r="J32" s="95"/>
      <c r="K32" s="95"/>
      <c r="L32" s="95"/>
      <c r="M32" s="95"/>
      <c r="N32" s="95"/>
      <c r="O32" s="95"/>
      <c r="P32" s="95"/>
      <c r="Q32" s="92"/>
      <c r="R32" s="92"/>
      <c r="S32" s="92"/>
      <c r="T32" s="92"/>
      <c r="U32" s="79"/>
    </row>
    <row r="33" spans="1:21" ht="19.350000000000001" hidden="1" customHeight="1" x14ac:dyDescent="0.25">
      <c r="A33" s="146"/>
      <c r="B33" s="292"/>
      <c r="C33" s="308"/>
      <c r="D33" s="95"/>
      <c r="E33" s="95"/>
      <c r="F33" s="33"/>
      <c r="G33" s="290"/>
      <c r="H33" s="290"/>
      <c r="I33" s="95"/>
      <c r="J33" s="95"/>
      <c r="K33" s="95"/>
      <c r="L33" s="95"/>
      <c r="M33" s="95"/>
      <c r="N33" s="95"/>
      <c r="O33" s="95"/>
      <c r="P33" s="95"/>
      <c r="Q33" s="92"/>
      <c r="R33" s="92"/>
      <c r="S33" s="92"/>
      <c r="T33" s="92"/>
      <c r="U33" s="79"/>
    </row>
    <row r="34" spans="1:21" ht="19.350000000000001" hidden="1" customHeight="1" x14ac:dyDescent="0.25">
      <c r="A34" s="146"/>
      <c r="B34" s="292"/>
      <c r="C34" s="308"/>
      <c r="D34" s="95"/>
      <c r="E34" s="95"/>
      <c r="F34" s="33"/>
      <c r="G34" s="290"/>
      <c r="H34" s="290"/>
      <c r="I34" s="95"/>
      <c r="J34" s="95"/>
      <c r="K34" s="95"/>
      <c r="L34" s="95"/>
      <c r="M34" s="95"/>
      <c r="N34" s="95"/>
      <c r="O34" s="95"/>
      <c r="P34" s="95"/>
      <c r="Q34" s="92"/>
      <c r="R34" s="92"/>
      <c r="S34" s="92"/>
      <c r="T34" s="92"/>
      <c r="U34" s="79"/>
    </row>
    <row r="35" spans="1:21" ht="19.350000000000001" hidden="1" customHeight="1" x14ac:dyDescent="0.25">
      <c r="A35" s="146"/>
      <c r="B35" s="292"/>
      <c r="C35" s="308"/>
      <c r="D35" s="95"/>
      <c r="E35" s="95"/>
      <c r="F35" s="33"/>
      <c r="G35" s="290"/>
      <c r="H35" s="290"/>
      <c r="I35" s="95"/>
      <c r="J35" s="95"/>
      <c r="K35" s="95"/>
      <c r="L35" s="95"/>
      <c r="M35" s="95"/>
      <c r="N35" s="95"/>
      <c r="O35" s="95"/>
      <c r="P35" s="95"/>
      <c r="Q35" s="92"/>
      <c r="R35" s="92"/>
      <c r="S35" s="92"/>
      <c r="T35" s="92"/>
      <c r="U35" s="79"/>
    </row>
    <row r="36" spans="1:21" ht="19.350000000000001" hidden="1" customHeight="1" x14ac:dyDescent="0.25">
      <c r="A36" s="146"/>
      <c r="B36" s="292"/>
      <c r="C36" s="308"/>
      <c r="D36" s="95"/>
      <c r="E36" s="95"/>
      <c r="F36" s="33"/>
      <c r="G36" s="290"/>
      <c r="H36" s="290"/>
      <c r="I36" s="95"/>
      <c r="J36" s="95"/>
      <c r="K36" s="95"/>
      <c r="L36" s="95"/>
      <c r="M36" s="95"/>
      <c r="N36" s="95"/>
      <c r="O36" s="95"/>
      <c r="P36" s="95"/>
      <c r="Q36" s="92"/>
      <c r="R36" s="92"/>
      <c r="S36" s="92"/>
      <c r="T36" s="92"/>
      <c r="U36" s="79"/>
    </row>
    <row r="37" spans="1:21" ht="19.350000000000001" hidden="1" customHeight="1" x14ac:dyDescent="0.25">
      <c r="A37" s="146"/>
      <c r="B37" s="292"/>
      <c r="C37" s="308"/>
      <c r="D37" s="95"/>
      <c r="E37" s="95"/>
      <c r="F37" s="33"/>
      <c r="G37" s="290"/>
      <c r="H37" s="290"/>
      <c r="I37" s="95"/>
      <c r="J37" s="95"/>
      <c r="K37" s="95"/>
      <c r="L37" s="95"/>
      <c r="M37" s="95"/>
      <c r="N37" s="95"/>
      <c r="O37" s="95"/>
      <c r="P37" s="95"/>
      <c r="Q37" s="92"/>
      <c r="R37" s="92"/>
      <c r="S37" s="92"/>
      <c r="T37" s="92"/>
      <c r="U37" s="79"/>
    </row>
    <row r="38" spans="1:21" ht="19.350000000000001" hidden="1" customHeight="1" x14ac:dyDescent="0.25">
      <c r="A38" s="146"/>
      <c r="B38" s="292"/>
      <c r="C38" s="308"/>
      <c r="D38" s="95"/>
      <c r="E38" s="95"/>
      <c r="F38" s="33"/>
      <c r="G38" s="290"/>
      <c r="H38" s="290"/>
      <c r="I38" s="95"/>
      <c r="J38" s="95"/>
      <c r="K38" s="95"/>
      <c r="L38" s="95"/>
      <c r="M38" s="95"/>
      <c r="N38" s="95"/>
      <c r="O38" s="95"/>
      <c r="P38" s="95"/>
      <c r="Q38" s="92"/>
      <c r="R38" s="92"/>
      <c r="S38" s="92"/>
      <c r="T38" s="92"/>
      <c r="U38" s="79"/>
    </row>
    <row r="39" spans="1:21" ht="19.350000000000001" hidden="1" customHeight="1" x14ac:dyDescent="0.25">
      <c r="A39" s="146"/>
      <c r="B39" s="292"/>
      <c r="C39" s="308"/>
      <c r="D39" s="95"/>
      <c r="E39" s="95"/>
      <c r="F39" s="33"/>
      <c r="G39" s="290"/>
      <c r="H39" s="290"/>
      <c r="I39" s="95"/>
      <c r="J39" s="95"/>
      <c r="K39" s="95"/>
      <c r="L39" s="95"/>
      <c r="M39" s="95"/>
      <c r="N39" s="95"/>
      <c r="O39" s="95"/>
      <c r="P39" s="95"/>
      <c r="Q39" s="92"/>
      <c r="R39" s="92"/>
      <c r="S39" s="92"/>
      <c r="T39" s="92"/>
      <c r="U39" s="79"/>
    </row>
    <row r="40" spans="1:21" ht="19.350000000000001" hidden="1" customHeight="1" x14ac:dyDescent="0.25">
      <c r="A40" s="146"/>
      <c r="B40" s="292"/>
      <c r="C40" s="308"/>
      <c r="D40" s="95"/>
      <c r="E40" s="95"/>
      <c r="F40" s="33"/>
      <c r="G40" s="290"/>
      <c r="H40" s="290"/>
      <c r="I40" s="95"/>
      <c r="J40" s="95"/>
      <c r="K40" s="95"/>
      <c r="L40" s="95"/>
      <c r="M40" s="95"/>
      <c r="N40" s="95"/>
      <c r="O40" s="95"/>
      <c r="P40" s="95"/>
      <c r="Q40" s="92"/>
      <c r="R40" s="92"/>
      <c r="S40" s="92"/>
      <c r="T40" s="92"/>
      <c r="U40" s="79"/>
    </row>
    <row r="41" spans="1:21" ht="19.350000000000001" hidden="1" customHeight="1" x14ac:dyDescent="0.25">
      <c r="A41" s="146"/>
      <c r="B41" s="292"/>
      <c r="C41" s="308"/>
      <c r="D41" s="95"/>
      <c r="E41" s="95"/>
      <c r="F41" s="33"/>
      <c r="G41" s="290"/>
      <c r="H41" s="290"/>
      <c r="I41" s="95"/>
      <c r="J41" s="95"/>
      <c r="K41" s="95"/>
      <c r="L41" s="95"/>
      <c r="M41" s="95"/>
      <c r="N41" s="95"/>
      <c r="O41" s="95"/>
      <c r="P41" s="95"/>
      <c r="Q41" s="92"/>
      <c r="R41" s="92"/>
      <c r="S41" s="92"/>
      <c r="T41" s="92"/>
      <c r="U41" s="79"/>
    </row>
    <row r="42" spans="1:21" ht="19.350000000000001" hidden="1" customHeight="1" x14ac:dyDescent="0.25">
      <c r="A42" s="146"/>
      <c r="B42" s="292"/>
      <c r="C42" s="308"/>
      <c r="D42" s="95"/>
      <c r="E42" s="95"/>
      <c r="F42" s="33"/>
      <c r="G42" s="290"/>
      <c r="H42" s="290"/>
      <c r="I42" s="95"/>
      <c r="J42" s="95"/>
      <c r="K42" s="95"/>
      <c r="L42" s="95"/>
      <c r="M42" s="95"/>
      <c r="N42" s="95"/>
      <c r="O42" s="95"/>
      <c r="P42" s="95"/>
      <c r="Q42" s="92"/>
      <c r="R42" s="92"/>
      <c r="S42" s="92"/>
      <c r="T42" s="92"/>
      <c r="U42" s="79"/>
    </row>
    <row r="43" spans="1:21" ht="19.350000000000001" hidden="1" customHeight="1" x14ac:dyDescent="0.25">
      <c r="A43" s="146"/>
      <c r="B43" s="292"/>
      <c r="C43" s="308"/>
      <c r="D43" s="95"/>
      <c r="E43" s="95"/>
      <c r="F43" s="33"/>
      <c r="G43" s="290"/>
      <c r="H43" s="290"/>
      <c r="I43" s="95"/>
      <c r="J43" s="95"/>
      <c r="K43" s="95"/>
      <c r="L43" s="95"/>
      <c r="M43" s="95"/>
      <c r="N43" s="95"/>
      <c r="O43" s="95"/>
      <c r="P43" s="95"/>
      <c r="Q43" s="92"/>
      <c r="R43" s="92"/>
      <c r="S43" s="92"/>
      <c r="T43" s="92"/>
      <c r="U43" s="79"/>
    </row>
    <row r="44" spans="1:21" ht="19.350000000000001" hidden="1" customHeight="1" x14ac:dyDescent="0.25">
      <c r="A44" s="146"/>
      <c r="B44" s="292"/>
      <c r="C44" s="308"/>
      <c r="D44" s="95"/>
      <c r="E44" s="95"/>
      <c r="F44" s="33"/>
      <c r="G44" s="290"/>
      <c r="H44" s="290"/>
      <c r="I44" s="95"/>
      <c r="J44" s="95"/>
      <c r="K44" s="95"/>
      <c r="L44" s="95"/>
      <c r="M44" s="95"/>
      <c r="N44" s="95"/>
      <c r="O44" s="95"/>
      <c r="P44" s="95"/>
      <c r="Q44" s="92"/>
      <c r="R44" s="92"/>
      <c r="S44" s="92"/>
      <c r="T44" s="92"/>
      <c r="U44" s="79"/>
    </row>
    <row r="45" spans="1:21" ht="19.350000000000001" hidden="1" customHeight="1" x14ac:dyDescent="0.25">
      <c r="A45" s="146"/>
      <c r="B45" s="292"/>
      <c r="C45" s="308"/>
      <c r="D45" s="95"/>
      <c r="E45" s="95"/>
      <c r="F45" s="33"/>
      <c r="G45" s="290"/>
      <c r="H45" s="290"/>
      <c r="I45" s="95"/>
      <c r="J45" s="95"/>
      <c r="K45" s="95"/>
      <c r="L45" s="95"/>
      <c r="M45" s="95"/>
      <c r="N45" s="95"/>
      <c r="O45" s="95"/>
      <c r="P45" s="95"/>
      <c r="Q45" s="92"/>
      <c r="R45" s="92"/>
      <c r="S45" s="92"/>
      <c r="T45" s="92"/>
      <c r="U45" s="79"/>
    </row>
    <row r="46" spans="1:21" ht="19.350000000000001" hidden="1" customHeight="1" x14ac:dyDescent="0.25">
      <c r="A46" s="146"/>
      <c r="B46" s="292"/>
      <c r="C46" s="308"/>
      <c r="D46" s="95"/>
      <c r="E46" s="95"/>
      <c r="F46" s="33"/>
      <c r="G46" s="290"/>
      <c r="H46" s="290"/>
      <c r="I46" s="95"/>
      <c r="J46" s="95"/>
      <c r="K46" s="95"/>
      <c r="L46" s="95"/>
      <c r="M46" s="95"/>
      <c r="N46" s="95"/>
      <c r="O46" s="95"/>
      <c r="P46" s="95"/>
      <c r="Q46" s="92"/>
      <c r="R46" s="92"/>
      <c r="S46" s="92"/>
      <c r="T46" s="92"/>
      <c r="U46" s="79"/>
    </row>
    <row r="47" spans="1:21" ht="19.350000000000001" hidden="1" customHeight="1" x14ac:dyDescent="0.25">
      <c r="A47" s="146"/>
      <c r="B47" s="292"/>
      <c r="C47" s="308"/>
      <c r="D47" s="95"/>
      <c r="E47" s="95"/>
      <c r="F47" s="33"/>
      <c r="G47" s="290"/>
      <c r="H47" s="290"/>
      <c r="I47" s="95"/>
      <c r="J47" s="95"/>
      <c r="K47" s="95"/>
      <c r="L47" s="95"/>
      <c r="M47" s="95"/>
      <c r="N47" s="95"/>
      <c r="O47" s="95"/>
      <c r="P47" s="95"/>
      <c r="Q47" s="92"/>
      <c r="R47" s="92"/>
      <c r="S47" s="92"/>
      <c r="T47" s="92"/>
      <c r="U47" s="79"/>
    </row>
    <row r="48" spans="1:21" ht="19.350000000000001" hidden="1" customHeight="1" x14ac:dyDescent="0.25">
      <c r="A48" s="146"/>
      <c r="B48" s="292"/>
      <c r="C48" s="308"/>
      <c r="D48" s="95"/>
      <c r="E48" s="95"/>
      <c r="F48" s="33"/>
      <c r="G48" s="290"/>
      <c r="H48" s="290"/>
      <c r="I48" s="95"/>
      <c r="J48" s="95"/>
      <c r="K48" s="95"/>
      <c r="L48" s="95"/>
      <c r="M48" s="95"/>
      <c r="N48" s="95"/>
      <c r="O48" s="95"/>
      <c r="P48" s="95"/>
      <c r="Q48" s="92"/>
      <c r="R48" s="92"/>
      <c r="S48" s="92"/>
      <c r="T48" s="92"/>
      <c r="U48" s="79"/>
    </row>
    <row r="49" spans="1:21" ht="19.350000000000001" hidden="1" customHeight="1" x14ac:dyDescent="0.25">
      <c r="A49" s="146"/>
      <c r="B49" s="293"/>
      <c r="C49" s="311"/>
      <c r="D49" s="95"/>
      <c r="E49" s="95"/>
      <c r="F49" s="33"/>
      <c r="G49" s="290"/>
      <c r="H49" s="290"/>
      <c r="I49" s="95"/>
      <c r="J49" s="95"/>
      <c r="K49" s="95"/>
      <c r="L49" s="95"/>
      <c r="M49" s="95"/>
      <c r="N49" s="95"/>
      <c r="O49" s="95"/>
      <c r="P49" s="95"/>
      <c r="Q49" s="92"/>
      <c r="R49" s="92"/>
      <c r="S49" s="92"/>
      <c r="T49" s="92"/>
      <c r="U49" s="79"/>
    </row>
    <row r="50" spans="1:21" ht="19.350000000000001" hidden="1" customHeight="1" x14ac:dyDescent="0.25">
      <c r="A50" s="146"/>
      <c r="B50" s="293"/>
      <c r="C50" s="311"/>
      <c r="D50" s="95"/>
      <c r="E50" s="95"/>
      <c r="F50" s="95"/>
      <c r="G50" s="33"/>
      <c r="H50" s="290"/>
      <c r="I50" s="95"/>
      <c r="J50" s="95"/>
      <c r="K50" s="95"/>
      <c r="L50" s="95"/>
      <c r="M50" s="95"/>
      <c r="N50" s="95"/>
      <c r="O50" s="95"/>
      <c r="P50" s="95"/>
      <c r="Q50" s="92"/>
      <c r="R50" s="92"/>
      <c r="S50" s="92"/>
      <c r="T50" s="92"/>
      <c r="U50" s="79"/>
    </row>
    <row r="51" spans="1:21" ht="19.350000000000001" hidden="1" customHeight="1" x14ac:dyDescent="0.25">
      <c r="A51" s="146"/>
      <c r="B51" s="293"/>
      <c r="C51" s="311"/>
      <c r="D51" s="95"/>
      <c r="E51" s="95"/>
      <c r="F51" s="33"/>
      <c r="G51" s="290"/>
      <c r="H51" s="95"/>
      <c r="I51" s="95"/>
      <c r="J51" s="95"/>
      <c r="K51" s="95"/>
      <c r="L51" s="95"/>
      <c r="M51" s="95"/>
      <c r="N51" s="95"/>
      <c r="O51" s="95"/>
      <c r="P51" s="95"/>
      <c r="Q51" s="92"/>
      <c r="R51" s="92"/>
      <c r="S51" s="92"/>
      <c r="T51" s="92"/>
      <c r="U51" s="79"/>
    </row>
    <row r="52" spans="1:21" ht="19.350000000000001" hidden="1" customHeight="1" x14ac:dyDescent="0.25">
      <c r="A52" s="146"/>
      <c r="B52" s="293"/>
      <c r="C52" s="311"/>
      <c r="D52" s="95"/>
      <c r="E52" s="94"/>
      <c r="F52" s="33"/>
      <c r="G52" s="290"/>
      <c r="H52" s="290"/>
      <c r="I52" s="95"/>
      <c r="J52" s="95"/>
      <c r="K52" s="95"/>
      <c r="L52" s="95"/>
      <c r="M52" s="95"/>
      <c r="N52" s="95"/>
      <c r="O52" s="95"/>
      <c r="P52" s="95"/>
      <c r="Q52" s="92"/>
      <c r="R52" s="92"/>
      <c r="S52" s="92"/>
      <c r="T52" s="92"/>
      <c r="U52" s="79"/>
    </row>
    <row r="53" spans="1:21" ht="19.350000000000001" hidden="1" customHeight="1" x14ac:dyDescent="0.25">
      <c r="A53" s="146"/>
      <c r="B53" s="293"/>
      <c r="C53" s="311"/>
      <c r="D53" s="95"/>
      <c r="E53" s="95"/>
      <c r="F53" s="33"/>
      <c r="G53" s="290"/>
      <c r="H53" s="290"/>
      <c r="I53" s="95"/>
      <c r="J53" s="95"/>
      <c r="K53" s="95"/>
      <c r="L53" s="95"/>
      <c r="M53" s="95"/>
      <c r="N53" s="95"/>
      <c r="O53" s="95"/>
      <c r="P53" s="95"/>
      <c r="Q53" s="92"/>
      <c r="R53" s="92"/>
      <c r="S53" s="92"/>
      <c r="T53" s="92"/>
      <c r="U53" s="79"/>
    </row>
    <row r="54" spans="1:21" ht="19.350000000000001" hidden="1" customHeight="1" x14ac:dyDescent="0.25">
      <c r="A54" s="146"/>
      <c r="B54" s="293"/>
      <c r="C54" s="311"/>
      <c r="D54" s="95"/>
      <c r="E54" s="95"/>
      <c r="F54" s="33"/>
      <c r="G54" s="290"/>
      <c r="H54" s="290"/>
      <c r="I54" s="95"/>
      <c r="J54" s="95"/>
      <c r="K54" s="95"/>
      <c r="L54" s="95"/>
      <c r="M54" s="95"/>
      <c r="N54" s="95"/>
      <c r="O54" s="95"/>
      <c r="P54" s="95"/>
      <c r="Q54" s="92"/>
      <c r="R54" s="92"/>
      <c r="S54" s="92"/>
      <c r="T54" s="92"/>
      <c r="U54" s="79"/>
    </row>
    <row r="55" spans="1:21" ht="19.350000000000001" hidden="1" customHeight="1" x14ac:dyDescent="0.25">
      <c r="A55" s="146"/>
      <c r="B55" s="292"/>
      <c r="C55" s="308"/>
      <c r="D55" s="95"/>
      <c r="E55" s="95"/>
      <c r="F55" s="33"/>
      <c r="G55" s="290"/>
      <c r="H55" s="290"/>
      <c r="I55" s="95"/>
      <c r="J55" s="95"/>
      <c r="K55" s="95"/>
      <c r="L55" s="95"/>
      <c r="M55" s="95"/>
      <c r="N55" s="95"/>
      <c r="O55" s="95"/>
      <c r="P55" s="95"/>
      <c r="Q55" s="92"/>
      <c r="R55" s="92"/>
      <c r="S55" s="92"/>
      <c r="T55" s="92"/>
      <c r="U55" s="79"/>
    </row>
    <row r="56" spans="1:21" ht="19.350000000000001" hidden="1" customHeight="1" x14ac:dyDescent="0.25">
      <c r="A56" s="146"/>
      <c r="B56" s="293"/>
      <c r="C56" s="311"/>
      <c r="D56" s="95"/>
      <c r="E56" s="95"/>
      <c r="F56" s="33"/>
      <c r="G56" s="290"/>
      <c r="H56" s="290"/>
      <c r="I56" s="95"/>
      <c r="J56" s="95"/>
      <c r="K56" s="95"/>
      <c r="L56" s="95"/>
      <c r="M56" s="95"/>
      <c r="N56" s="95"/>
      <c r="O56" s="95"/>
      <c r="P56" s="95"/>
      <c r="Q56" s="92"/>
      <c r="R56" s="92"/>
      <c r="S56" s="92"/>
      <c r="T56" s="92"/>
      <c r="U56" s="79"/>
    </row>
    <row r="57" spans="1:21" ht="19.350000000000001" hidden="1" customHeight="1" x14ac:dyDescent="0.25">
      <c r="A57" s="142"/>
      <c r="B57" s="297"/>
      <c r="C57" s="312"/>
      <c r="D57" s="298"/>
      <c r="E57" s="298"/>
      <c r="F57" s="298"/>
      <c r="G57" s="299"/>
      <c r="H57" s="299"/>
      <c r="I57" s="298"/>
      <c r="J57" s="298"/>
      <c r="K57" s="298"/>
      <c r="L57" s="298"/>
      <c r="M57" s="298"/>
      <c r="N57" s="298"/>
      <c r="O57" s="298"/>
      <c r="P57" s="298"/>
      <c r="Q57" s="96"/>
      <c r="R57" s="96"/>
      <c r="S57" s="96"/>
      <c r="T57" s="96"/>
      <c r="U57" s="80"/>
    </row>
    <row r="58" spans="1:21" x14ac:dyDescent="0.25">
      <c r="A58" s="125"/>
      <c r="B58" s="124"/>
      <c r="C58" s="124"/>
      <c r="D58" s="124"/>
      <c r="E58" s="124"/>
      <c r="F58" s="124"/>
      <c r="G58" s="124"/>
      <c r="H58" s="124"/>
      <c r="I58" s="124"/>
      <c r="J58" s="124"/>
      <c r="K58" s="124"/>
      <c r="L58" s="124"/>
      <c r="M58" s="124"/>
      <c r="N58" s="124"/>
      <c r="O58" s="124"/>
      <c r="P58" s="124"/>
    </row>
    <row r="59" spans="1:21" x14ac:dyDescent="0.25">
      <c r="A59" s="313"/>
      <c r="B59" s="124"/>
      <c r="C59" s="554" t="s">
        <v>166</v>
      </c>
      <c r="D59" s="554"/>
      <c r="E59" s="554"/>
      <c r="F59" s="554"/>
      <c r="G59" s="554"/>
      <c r="H59" s="554"/>
      <c r="I59" s="554"/>
      <c r="J59" s="554"/>
      <c r="K59" s="124"/>
      <c r="L59" s="124"/>
      <c r="M59" s="124"/>
      <c r="N59" s="124"/>
      <c r="O59" s="124"/>
      <c r="P59" s="124"/>
    </row>
    <row r="60" spans="1:21" ht="15.75" customHeight="1" x14ac:dyDescent="0.25">
      <c r="A60" s="100"/>
    </row>
  </sheetData>
  <mergeCells count="10">
    <mergeCell ref="C59:J59"/>
    <mergeCell ref="A1:T1"/>
    <mergeCell ref="U4:U6"/>
    <mergeCell ref="D5:H5"/>
    <mergeCell ref="I5:T5"/>
    <mergeCell ref="A4:A6"/>
    <mergeCell ref="B4:B6"/>
    <mergeCell ref="C4:C6"/>
    <mergeCell ref="D4:H4"/>
    <mergeCell ref="I4:T4"/>
  </mergeCells>
  <printOptions horizontalCentered="1"/>
  <pageMargins left="0.2" right="0.2" top="0.75" bottom="0.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A1:U59"/>
  <sheetViews>
    <sheetView topLeftCell="C1" workbookViewId="0">
      <pane xSplit="1" ySplit="7" topLeftCell="D8" activePane="bottomRight" state="frozen"/>
      <selection activeCell="C59" sqref="C59"/>
      <selection pane="topRight" activeCell="C59" sqref="C59"/>
      <selection pane="bottomLeft" activeCell="C59" sqref="C59"/>
      <selection pane="bottomRight" activeCell="C59" sqref="C17:J59"/>
    </sheetView>
  </sheetViews>
  <sheetFormatPr defaultColWidth="8.85546875" defaultRowHeight="15" x14ac:dyDescent="0.25"/>
  <cols>
    <col min="1" max="1" width="4.42578125" customWidth="1"/>
    <col min="2" max="2" width="0" hidden="1" customWidth="1"/>
    <col min="3" max="3" width="13" customWidth="1"/>
    <col min="4" max="20" width="7.140625" customWidth="1"/>
    <col min="21" max="21" width="0" hidden="1" customWidth="1"/>
  </cols>
  <sheetData>
    <row r="1" spans="1:21" x14ac:dyDescent="0.25">
      <c r="A1" s="540" t="s">
        <v>103</v>
      </c>
      <c r="B1" s="540"/>
      <c r="C1" s="540"/>
      <c r="D1" s="540"/>
      <c r="E1" s="540"/>
      <c r="F1" s="540"/>
      <c r="G1" s="540"/>
      <c r="H1" s="540"/>
      <c r="I1" s="540"/>
      <c r="J1" s="540"/>
      <c r="K1" s="540"/>
      <c r="L1" s="540"/>
      <c r="M1" s="540"/>
      <c r="N1" s="540"/>
      <c r="O1" s="540"/>
      <c r="P1" s="540"/>
      <c r="Q1" s="541"/>
      <c r="R1" s="541"/>
      <c r="S1" s="541"/>
      <c r="T1" s="541"/>
      <c r="U1" s="541"/>
    </row>
    <row r="2" spans="1:21" x14ac:dyDescent="0.25">
      <c r="A2" s="540"/>
      <c r="B2" s="540"/>
      <c r="C2" s="540"/>
      <c r="D2" s="540"/>
      <c r="E2" s="540"/>
      <c r="F2" s="540"/>
      <c r="G2" s="540"/>
      <c r="H2" s="540"/>
      <c r="I2" s="540"/>
      <c r="J2" s="540"/>
      <c r="K2" s="540"/>
      <c r="L2" s="540"/>
      <c r="M2" s="540"/>
      <c r="N2" s="540"/>
      <c r="O2" s="540"/>
      <c r="P2" s="540"/>
      <c r="Q2" s="541"/>
      <c r="R2" s="541"/>
      <c r="S2" s="541"/>
      <c r="T2" s="541"/>
      <c r="U2" s="541"/>
    </row>
    <row r="3" spans="1:21" ht="16.5" x14ac:dyDescent="0.25">
      <c r="A3" s="286"/>
      <c r="B3" s="286"/>
      <c r="C3" s="286"/>
      <c r="D3" s="286"/>
      <c r="E3" s="286"/>
      <c r="F3" s="286"/>
      <c r="G3" s="286"/>
      <c r="H3" s="286"/>
      <c r="I3" s="286"/>
      <c r="J3" s="286"/>
      <c r="K3" s="286"/>
      <c r="L3" s="286"/>
      <c r="M3" s="286"/>
      <c r="N3" s="124"/>
      <c r="O3" s="286"/>
      <c r="P3" s="286"/>
      <c r="Q3" s="83" t="s">
        <v>97</v>
      </c>
      <c r="R3" s="81"/>
      <c r="S3" s="81"/>
      <c r="T3" s="81"/>
      <c r="U3" s="1"/>
    </row>
    <row r="4" spans="1:21" ht="16.5" x14ac:dyDescent="0.25">
      <c r="A4" s="482" t="s">
        <v>2</v>
      </c>
      <c r="B4" s="482" t="s">
        <v>63</v>
      </c>
      <c r="C4" s="482" t="s">
        <v>4</v>
      </c>
      <c r="D4" s="493" t="s">
        <v>5</v>
      </c>
      <c r="E4" s="494"/>
      <c r="F4" s="494"/>
      <c r="G4" s="494"/>
      <c r="H4" s="494"/>
      <c r="I4" s="493" t="s">
        <v>6</v>
      </c>
      <c r="J4" s="494"/>
      <c r="K4" s="494"/>
      <c r="L4" s="494"/>
      <c r="M4" s="494"/>
      <c r="N4" s="494"/>
      <c r="O4" s="494"/>
      <c r="P4" s="494"/>
      <c r="Q4" s="495"/>
      <c r="R4" s="495"/>
      <c r="S4" s="495"/>
      <c r="T4" s="496"/>
      <c r="U4" s="546" t="s">
        <v>8</v>
      </c>
    </row>
    <row r="5" spans="1:21" ht="16.5" x14ac:dyDescent="0.25">
      <c r="A5" s="492"/>
      <c r="B5" s="492"/>
      <c r="C5" s="492"/>
      <c r="D5" s="542" t="s">
        <v>64</v>
      </c>
      <c r="E5" s="543"/>
      <c r="F5" s="543"/>
      <c r="G5" s="543"/>
      <c r="H5" s="543"/>
      <c r="I5" s="542" t="s">
        <v>64</v>
      </c>
      <c r="J5" s="543"/>
      <c r="K5" s="543"/>
      <c r="L5" s="543"/>
      <c r="M5" s="543"/>
      <c r="N5" s="543"/>
      <c r="O5" s="543"/>
      <c r="P5" s="543"/>
      <c r="Q5" s="544"/>
      <c r="R5" s="544"/>
      <c r="S5" s="544"/>
      <c r="T5" s="545"/>
      <c r="U5" s="547"/>
    </row>
    <row r="6" spans="1:21" ht="16.5" x14ac:dyDescent="0.25">
      <c r="A6" s="483"/>
      <c r="B6" s="483"/>
      <c r="C6" s="483"/>
      <c r="D6" s="132">
        <v>1</v>
      </c>
      <c r="E6" s="132">
        <v>3</v>
      </c>
      <c r="F6" s="132">
        <v>6</v>
      </c>
      <c r="G6" s="132">
        <v>9</v>
      </c>
      <c r="H6" s="132">
        <v>12</v>
      </c>
      <c r="I6" s="132">
        <v>1</v>
      </c>
      <c r="J6" s="132">
        <v>2</v>
      </c>
      <c r="K6" s="132">
        <v>3</v>
      </c>
      <c r="L6" s="132">
        <v>4</v>
      </c>
      <c r="M6" s="132">
        <v>5</v>
      </c>
      <c r="N6" s="133">
        <v>6</v>
      </c>
      <c r="O6" s="287">
        <v>7</v>
      </c>
      <c r="P6" s="132">
        <v>8</v>
      </c>
      <c r="Q6" s="85">
        <v>9</v>
      </c>
      <c r="R6" s="86">
        <v>10</v>
      </c>
      <c r="S6" s="84">
        <v>11</v>
      </c>
      <c r="T6" s="85">
        <v>12</v>
      </c>
      <c r="U6" s="548"/>
    </row>
    <row r="7" spans="1:21" ht="15.75" x14ac:dyDescent="0.25">
      <c r="A7" s="134" t="s">
        <v>17</v>
      </c>
      <c r="B7" s="134" t="s">
        <v>18</v>
      </c>
      <c r="C7" s="134" t="s">
        <v>19</v>
      </c>
      <c r="D7" s="134">
        <v>1</v>
      </c>
      <c r="E7" s="134">
        <v>2</v>
      </c>
      <c r="F7" s="134">
        <v>3</v>
      </c>
      <c r="G7" s="134">
        <v>4</v>
      </c>
      <c r="H7" s="134">
        <v>5</v>
      </c>
      <c r="I7" s="134">
        <v>6</v>
      </c>
      <c r="J7" s="134">
        <v>7</v>
      </c>
      <c r="K7" s="134">
        <v>8</v>
      </c>
      <c r="L7" s="134">
        <v>9</v>
      </c>
      <c r="M7" s="134">
        <v>10</v>
      </c>
      <c r="N7" s="134">
        <v>11</v>
      </c>
      <c r="O7" s="202">
        <v>12</v>
      </c>
      <c r="P7" s="134">
        <v>13</v>
      </c>
      <c r="Q7" s="4">
        <v>14</v>
      </c>
      <c r="R7" s="5">
        <v>15</v>
      </c>
      <c r="S7" s="4">
        <v>16</v>
      </c>
      <c r="T7" s="4">
        <v>17</v>
      </c>
      <c r="U7" s="4">
        <v>18</v>
      </c>
    </row>
    <row r="8" spans="1:21" ht="16.5" x14ac:dyDescent="0.25">
      <c r="A8" s="288">
        <v>1</v>
      </c>
      <c r="B8" s="288" t="s">
        <v>22</v>
      </c>
      <c r="C8" s="289" t="s">
        <v>75</v>
      </c>
      <c r="D8" s="95">
        <v>52.5</v>
      </c>
      <c r="E8" s="95">
        <v>51.7</v>
      </c>
      <c r="F8" s="95">
        <v>55.3</v>
      </c>
      <c r="G8" s="290">
        <v>55.2</v>
      </c>
      <c r="H8" s="243">
        <v>56.8</v>
      </c>
      <c r="I8" s="95">
        <v>52.9</v>
      </c>
      <c r="J8" s="95">
        <v>51</v>
      </c>
      <c r="K8" s="95">
        <v>54.4</v>
      </c>
      <c r="L8" s="290">
        <v>50.8</v>
      </c>
      <c r="M8" s="290">
        <v>53.7</v>
      </c>
      <c r="N8" s="94">
        <v>52.9</v>
      </c>
      <c r="O8" s="291">
        <v>55.7</v>
      </c>
      <c r="P8" s="95">
        <v>54.5</v>
      </c>
      <c r="Q8" s="101">
        <v>54.2</v>
      </c>
      <c r="R8" s="87">
        <v>54.8</v>
      </c>
      <c r="S8" s="88">
        <v>54.1</v>
      </c>
      <c r="T8" s="11">
        <v>52.9</v>
      </c>
      <c r="U8" s="79"/>
    </row>
    <row r="9" spans="1:21" ht="16.5" x14ac:dyDescent="0.25">
      <c r="A9" s="288">
        <v>2</v>
      </c>
      <c r="B9" s="288" t="s">
        <v>24</v>
      </c>
      <c r="C9" s="292" t="s">
        <v>77</v>
      </c>
      <c r="D9" s="95">
        <v>54.3</v>
      </c>
      <c r="E9" s="95">
        <v>53.1</v>
      </c>
      <c r="F9" s="95">
        <v>52.1</v>
      </c>
      <c r="G9" s="290">
        <v>52.4</v>
      </c>
      <c r="H9" s="243">
        <v>51.1</v>
      </c>
      <c r="I9" s="95">
        <v>50.8</v>
      </c>
      <c r="J9" s="95">
        <v>51</v>
      </c>
      <c r="K9" s="95">
        <v>52.5</v>
      </c>
      <c r="L9" s="290">
        <v>49</v>
      </c>
      <c r="M9" s="290">
        <v>50.9</v>
      </c>
      <c r="N9" s="94">
        <v>52.8</v>
      </c>
      <c r="O9" s="291">
        <v>51.8</v>
      </c>
      <c r="P9" s="95">
        <v>54.2</v>
      </c>
      <c r="Q9" s="101">
        <v>50.8</v>
      </c>
      <c r="R9" s="87">
        <v>52.3</v>
      </c>
      <c r="S9" s="88">
        <v>51.3</v>
      </c>
      <c r="T9" s="11">
        <v>52.1</v>
      </c>
      <c r="U9" s="79"/>
    </row>
    <row r="10" spans="1:21" ht="16.5" x14ac:dyDescent="0.25">
      <c r="A10" s="288">
        <v>3</v>
      </c>
      <c r="B10" s="288" t="s">
        <v>26</v>
      </c>
      <c r="C10" s="293" t="s">
        <v>27</v>
      </c>
      <c r="D10" s="95">
        <v>47.7</v>
      </c>
      <c r="E10" s="95">
        <v>50.1</v>
      </c>
      <c r="F10" s="95">
        <v>53.1</v>
      </c>
      <c r="G10" s="290">
        <v>50.6</v>
      </c>
      <c r="H10" s="94">
        <v>51.2</v>
      </c>
      <c r="I10" s="95">
        <v>52.5</v>
      </c>
      <c r="J10" s="95">
        <v>51.1</v>
      </c>
      <c r="K10" s="95">
        <v>50.9</v>
      </c>
      <c r="L10" s="290">
        <v>49</v>
      </c>
      <c r="M10" s="290">
        <v>47.1</v>
      </c>
      <c r="N10" s="94">
        <v>49.7</v>
      </c>
      <c r="O10" s="291">
        <v>50.6</v>
      </c>
      <c r="P10" s="243">
        <v>49.3</v>
      </c>
      <c r="Q10" s="79">
        <v>51.5</v>
      </c>
      <c r="R10" s="87">
        <v>54.6</v>
      </c>
      <c r="S10" s="88">
        <v>53.1</v>
      </c>
      <c r="T10" s="11">
        <v>52.6</v>
      </c>
      <c r="U10" s="79"/>
    </row>
    <row r="11" spans="1:21" ht="16.5" x14ac:dyDescent="0.25">
      <c r="A11" s="288">
        <v>4</v>
      </c>
      <c r="B11" s="288" t="s">
        <v>28</v>
      </c>
      <c r="C11" s="293" t="s">
        <v>29</v>
      </c>
      <c r="D11" s="95">
        <v>45.4</v>
      </c>
      <c r="E11" s="95">
        <v>48.3</v>
      </c>
      <c r="F11" s="95">
        <v>49.6</v>
      </c>
      <c r="G11" s="290">
        <v>49.6</v>
      </c>
      <c r="H11" s="243">
        <v>49.3</v>
      </c>
      <c r="I11" s="95">
        <v>48.2</v>
      </c>
      <c r="J11" s="95">
        <v>45.3</v>
      </c>
      <c r="K11" s="95">
        <v>47.9</v>
      </c>
      <c r="L11" s="290">
        <v>47.3</v>
      </c>
      <c r="M11" s="290">
        <v>48.9</v>
      </c>
      <c r="N11" s="94">
        <v>49.6</v>
      </c>
      <c r="O11" s="291">
        <v>48.5</v>
      </c>
      <c r="P11" s="95">
        <v>49.8</v>
      </c>
      <c r="Q11" s="94">
        <v>48</v>
      </c>
      <c r="R11" s="87">
        <v>50.8</v>
      </c>
      <c r="S11" s="88">
        <v>51.4</v>
      </c>
      <c r="T11" s="11">
        <v>50.2</v>
      </c>
      <c r="U11" s="79"/>
    </row>
    <row r="12" spans="1:21" ht="16.5" x14ac:dyDescent="0.25">
      <c r="A12" s="288">
        <v>5</v>
      </c>
      <c r="B12" s="288" t="s">
        <v>30</v>
      </c>
      <c r="C12" s="293" t="s">
        <v>31</v>
      </c>
      <c r="D12" s="95">
        <v>51.2</v>
      </c>
      <c r="E12" s="95">
        <v>54.6</v>
      </c>
      <c r="F12" s="95">
        <v>53.7</v>
      </c>
      <c r="G12" s="290">
        <v>50.5</v>
      </c>
      <c r="H12" s="243">
        <v>50.7</v>
      </c>
      <c r="I12" s="95">
        <v>50.4</v>
      </c>
      <c r="J12" s="95">
        <v>53</v>
      </c>
      <c r="K12" s="95">
        <v>52</v>
      </c>
      <c r="L12" s="290">
        <v>52.9</v>
      </c>
      <c r="M12" s="290">
        <v>53.2</v>
      </c>
      <c r="N12" s="94">
        <v>52.1</v>
      </c>
      <c r="O12" s="291">
        <v>52.3</v>
      </c>
      <c r="P12" s="95">
        <v>51.5</v>
      </c>
      <c r="Q12" s="101">
        <v>52.5</v>
      </c>
      <c r="R12" s="87">
        <v>54</v>
      </c>
      <c r="S12" s="88">
        <v>55</v>
      </c>
      <c r="T12" s="11"/>
      <c r="U12" s="79"/>
    </row>
    <row r="13" spans="1:21" ht="16.5" x14ac:dyDescent="0.25">
      <c r="A13" s="288">
        <v>6</v>
      </c>
      <c r="B13" s="288" t="s">
        <v>32</v>
      </c>
      <c r="C13" s="293" t="s">
        <v>33</v>
      </c>
      <c r="D13" s="95">
        <v>52.1</v>
      </c>
      <c r="E13" s="95">
        <v>56.1</v>
      </c>
      <c r="F13" s="95">
        <v>56.8</v>
      </c>
      <c r="G13" s="95">
        <v>57</v>
      </c>
      <c r="H13" s="243">
        <v>57.3</v>
      </c>
      <c r="I13" s="95">
        <v>54.9</v>
      </c>
      <c r="J13" s="95">
        <v>56.2</v>
      </c>
      <c r="K13" s="95">
        <v>53.9</v>
      </c>
      <c r="L13" s="290">
        <v>53.4</v>
      </c>
      <c r="M13" s="290">
        <v>51.3</v>
      </c>
      <c r="N13" s="94">
        <v>51.9</v>
      </c>
      <c r="O13" s="291">
        <v>55.1</v>
      </c>
      <c r="P13" s="95">
        <v>53.2</v>
      </c>
      <c r="Q13" s="101">
        <v>54.3</v>
      </c>
      <c r="R13" s="87">
        <v>56.6</v>
      </c>
      <c r="S13" s="88">
        <v>55.6</v>
      </c>
      <c r="T13" s="11"/>
      <c r="U13" s="79"/>
    </row>
    <row r="14" spans="1:21" ht="16.5" x14ac:dyDescent="0.25">
      <c r="A14" s="288">
        <v>7</v>
      </c>
      <c r="B14" s="288" t="s">
        <v>38</v>
      </c>
      <c r="C14" s="293" t="s">
        <v>39</v>
      </c>
      <c r="D14" s="95">
        <v>53.1</v>
      </c>
      <c r="E14" s="95">
        <v>54.1</v>
      </c>
      <c r="F14" s="95">
        <v>49.4</v>
      </c>
      <c r="G14" s="290">
        <v>53.1</v>
      </c>
      <c r="H14" s="243">
        <v>50.9</v>
      </c>
      <c r="I14" s="95">
        <v>53</v>
      </c>
      <c r="J14" s="95">
        <v>53.7</v>
      </c>
      <c r="K14" s="95">
        <v>50</v>
      </c>
      <c r="L14" s="290">
        <v>52.4</v>
      </c>
      <c r="M14" s="290">
        <v>51</v>
      </c>
      <c r="N14" s="94">
        <v>51.7</v>
      </c>
      <c r="O14" s="291">
        <v>52.7</v>
      </c>
      <c r="P14" s="95">
        <v>53.1</v>
      </c>
      <c r="Q14" s="79">
        <v>53.3</v>
      </c>
      <c r="R14" s="87">
        <v>53.1</v>
      </c>
      <c r="S14" s="88">
        <v>53.2</v>
      </c>
      <c r="T14" s="11">
        <v>52.5</v>
      </c>
      <c r="U14" s="79"/>
    </row>
    <row r="15" spans="1:21" ht="16.5" x14ac:dyDescent="0.25">
      <c r="A15" s="294">
        <v>8</v>
      </c>
      <c r="B15" s="294" t="s">
        <v>42</v>
      </c>
      <c r="C15" s="295" t="s">
        <v>104</v>
      </c>
      <c r="D15" s="95">
        <v>49.1</v>
      </c>
      <c r="E15" s="95">
        <v>54.4</v>
      </c>
      <c r="F15" s="95">
        <v>51.2</v>
      </c>
      <c r="G15" s="290">
        <v>50.5</v>
      </c>
      <c r="H15" s="243">
        <v>50.8</v>
      </c>
      <c r="I15" s="95">
        <v>51.2</v>
      </c>
      <c r="J15" s="95">
        <v>50.8</v>
      </c>
      <c r="K15" s="95">
        <v>51.6</v>
      </c>
      <c r="L15" s="290">
        <v>51</v>
      </c>
      <c r="M15" s="290">
        <v>50.6</v>
      </c>
      <c r="N15" s="94">
        <v>51.8</v>
      </c>
      <c r="O15" s="291">
        <v>54.1</v>
      </c>
      <c r="P15" s="95">
        <v>55.8</v>
      </c>
      <c r="Q15" s="94">
        <v>52.4</v>
      </c>
      <c r="R15" s="87">
        <v>52.5</v>
      </c>
      <c r="S15" s="88">
        <v>52.8</v>
      </c>
      <c r="T15" s="11">
        <v>51</v>
      </c>
      <c r="U15" s="79"/>
    </row>
    <row r="16" spans="1:21" ht="16.5" x14ac:dyDescent="0.25">
      <c r="A16" s="296">
        <v>9</v>
      </c>
      <c r="B16" s="296" t="s">
        <v>34</v>
      </c>
      <c r="C16" s="297" t="s">
        <v>35</v>
      </c>
      <c r="D16" s="298">
        <v>52.7</v>
      </c>
      <c r="E16" s="298">
        <v>52.7</v>
      </c>
      <c r="F16" s="298">
        <v>51.2</v>
      </c>
      <c r="G16" s="299">
        <v>50.3</v>
      </c>
      <c r="H16" s="250">
        <v>52.2</v>
      </c>
      <c r="I16" s="298">
        <v>51</v>
      </c>
      <c r="J16" s="298">
        <v>51.4</v>
      </c>
      <c r="K16" s="298">
        <v>51.9</v>
      </c>
      <c r="L16" s="299">
        <v>50.7</v>
      </c>
      <c r="M16" s="299">
        <v>51.1</v>
      </c>
      <c r="N16" s="300">
        <v>50.6</v>
      </c>
      <c r="O16" s="301">
        <v>52.6</v>
      </c>
      <c r="P16" s="298">
        <v>53</v>
      </c>
      <c r="Q16" s="102">
        <v>52.9</v>
      </c>
      <c r="R16" s="89">
        <v>52.6</v>
      </c>
      <c r="S16" s="90">
        <v>52.1</v>
      </c>
      <c r="T16" s="584">
        <v>52</v>
      </c>
      <c r="U16" s="80"/>
    </row>
    <row r="17" spans="1:16" x14ac:dyDescent="0.25">
      <c r="A17" s="302"/>
      <c r="B17" s="302"/>
      <c r="C17" s="302"/>
      <c r="D17" s="302"/>
      <c r="E17" s="302"/>
      <c r="F17" s="302"/>
      <c r="G17" s="302"/>
      <c r="H17" s="302"/>
      <c r="I17" s="302"/>
      <c r="J17" s="302"/>
      <c r="K17" s="302"/>
      <c r="L17" s="302"/>
      <c r="M17" s="302"/>
      <c r="N17" s="302"/>
      <c r="O17" s="302"/>
      <c r="P17" s="302"/>
    </row>
    <row r="18" spans="1:16" ht="16.5" hidden="1" x14ac:dyDescent="0.25">
      <c r="A18" s="302"/>
      <c r="B18" s="302"/>
      <c r="C18" s="235"/>
      <c r="D18" s="302"/>
      <c r="E18" s="302"/>
      <c r="F18" s="302"/>
      <c r="G18" s="302"/>
      <c r="H18" s="302"/>
      <c r="I18" s="302"/>
      <c r="J18" s="302"/>
      <c r="K18" s="302"/>
      <c r="L18" s="302"/>
      <c r="M18" s="302"/>
      <c r="N18" s="302"/>
      <c r="O18" s="302"/>
      <c r="P18" s="302"/>
    </row>
    <row r="19" spans="1:16" hidden="1" x14ac:dyDescent="0.25">
      <c r="A19" s="302"/>
      <c r="B19" s="302"/>
      <c r="C19" s="302"/>
      <c r="D19" s="302"/>
      <c r="E19" s="302"/>
      <c r="F19" s="302"/>
      <c r="G19" s="302"/>
      <c r="H19" s="302"/>
      <c r="I19" s="302"/>
      <c r="J19" s="302"/>
      <c r="K19" s="302"/>
      <c r="L19" s="302"/>
      <c r="M19" s="302"/>
      <c r="N19" s="302"/>
      <c r="O19" s="302"/>
      <c r="P19" s="302"/>
    </row>
    <row r="20" spans="1:16" hidden="1" x14ac:dyDescent="0.25">
      <c r="A20" s="302"/>
      <c r="B20" s="302"/>
      <c r="C20" s="302"/>
      <c r="D20" s="302"/>
      <c r="E20" s="302"/>
      <c r="F20" s="302"/>
      <c r="G20" s="302"/>
      <c r="H20" s="302"/>
      <c r="I20" s="302"/>
      <c r="J20" s="302"/>
      <c r="K20" s="302"/>
      <c r="L20" s="302"/>
      <c r="M20" s="302"/>
      <c r="N20" s="302"/>
      <c r="O20" s="302"/>
      <c r="P20" s="302"/>
    </row>
    <row r="21" spans="1:16" hidden="1" x14ac:dyDescent="0.25">
      <c r="A21" s="302"/>
      <c r="B21" s="302"/>
      <c r="C21" s="302"/>
      <c r="D21" s="302"/>
      <c r="E21" s="302"/>
      <c r="F21" s="302"/>
      <c r="G21" s="302"/>
      <c r="H21" s="302"/>
      <c r="I21" s="302"/>
      <c r="J21" s="302"/>
      <c r="K21" s="302"/>
      <c r="L21" s="302"/>
      <c r="M21" s="302"/>
      <c r="N21" s="302"/>
      <c r="O21" s="302"/>
      <c r="P21" s="302"/>
    </row>
    <row r="22" spans="1:16" hidden="1" x14ac:dyDescent="0.25">
      <c r="A22" s="302"/>
      <c r="B22" s="302"/>
      <c r="C22" s="302"/>
      <c r="D22" s="302"/>
      <c r="E22" s="302"/>
      <c r="F22" s="302"/>
      <c r="G22" s="302"/>
      <c r="H22" s="302"/>
      <c r="I22" s="302"/>
      <c r="J22" s="302"/>
      <c r="K22" s="302"/>
      <c r="L22" s="302"/>
      <c r="M22" s="302"/>
      <c r="N22" s="302"/>
      <c r="O22" s="302"/>
      <c r="P22" s="302"/>
    </row>
    <row r="23" spans="1:16" hidden="1" x14ac:dyDescent="0.25">
      <c r="A23" s="302"/>
      <c r="B23" s="302"/>
      <c r="C23" s="302"/>
      <c r="D23" s="302"/>
      <c r="E23" s="302"/>
      <c r="F23" s="302"/>
      <c r="G23" s="302"/>
      <c r="H23" s="302"/>
      <c r="I23" s="302"/>
      <c r="J23" s="302"/>
      <c r="K23" s="302"/>
      <c r="L23" s="302"/>
      <c r="M23" s="302"/>
      <c r="N23" s="302"/>
      <c r="O23" s="302"/>
      <c r="P23" s="302"/>
    </row>
    <row r="24" spans="1:16" hidden="1" x14ac:dyDescent="0.25">
      <c r="A24" s="302"/>
      <c r="B24" s="302"/>
      <c r="C24" s="302"/>
      <c r="D24" s="302"/>
      <c r="E24" s="302"/>
      <c r="F24" s="302"/>
      <c r="G24" s="302"/>
      <c r="H24" s="302"/>
      <c r="I24" s="302"/>
      <c r="J24" s="302"/>
      <c r="K24" s="302"/>
      <c r="L24" s="302"/>
      <c r="M24" s="302"/>
      <c r="N24" s="302"/>
      <c r="O24" s="302"/>
      <c r="P24" s="302"/>
    </row>
    <row r="25" spans="1:16" hidden="1" x14ac:dyDescent="0.25">
      <c r="A25" s="302"/>
      <c r="B25" s="302"/>
      <c r="C25" s="302"/>
      <c r="D25" s="302"/>
      <c r="E25" s="302"/>
      <c r="F25" s="302"/>
      <c r="G25" s="302"/>
      <c r="H25" s="302"/>
      <c r="I25" s="302"/>
      <c r="J25" s="302"/>
      <c r="K25" s="302"/>
      <c r="L25" s="302"/>
      <c r="M25" s="302"/>
      <c r="N25" s="302"/>
      <c r="O25" s="302"/>
      <c r="P25" s="302"/>
    </row>
    <row r="26" spans="1:16" hidden="1" x14ac:dyDescent="0.25">
      <c r="A26" s="302"/>
      <c r="B26" s="302"/>
      <c r="C26" s="302"/>
      <c r="D26" s="302"/>
      <c r="E26" s="302"/>
      <c r="F26" s="302"/>
      <c r="G26" s="302"/>
      <c r="H26" s="302"/>
      <c r="I26" s="302"/>
      <c r="J26" s="302"/>
      <c r="K26" s="302"/>
      <c r="L26" s="302"/>
      <c r="M26" s="302"/>
      <c r="N26" s="302"/>
      <c r="O26" s="302"/>
      <c r="P26" s="302"/>
    </row>
    <row r="27" spans="1:16" hidden="1" x14ac:dyDescent="0.25">
      <c r="A27" s="302"/>
      <c r="B27" s="302"/>
      <c r="C27" s="302"/>
      <c r="D27" s="302"/>
      <c r="E27" s="302"/>
      <c r="F27" s="302"/>
      <c r="G27" s="302"/>
      <c r="H27" s="302"/>
      <c r="I27" s="302"/>
      <c r="J27" s="302"/>
      <c r="K27" s="302"/>
      <c r="L27" s="302"/>
      <c r="M27" s="302"/>
      <c r="N27" s="302"/>
      <c r="O27" s="302"/>
      <c r="P27" s="302"/>
    </row>
    <row r="28" spans="1:16" hidden="1" x14ac:dyDescent="0.25">
      <c r="A28" s="302"/>
      <c r="B28" s="302"/>
      <c r="C28" s="302"/>
      <c r="D28" s="302"/>
      <c r="E28" s="302"/>
      <c r="F28" s="302"/>
      <c r="G28" s="302"/>
      <c r="H28" s="302"/>
      <c r="I28" s="302"/>
      <c r="J28" s="302"/>
      <c r="K28" s="302"/>
      <c r="L28" s="302"/>
      <c r="M28" s="302"/>
      <c r="N28" s="302"/>
      <c r="O28" s="302"/>
      <c r="P28" s="302"/>
    </row>
    <row r="29" spans="1:16" hidden="1" x14ac:dyDescent="0.25">
      <c r="A29" s="302"/>
      <c r="B29" s="302"/>
      <c r="C29" s="302"/>
      <c r="D29" s="302"/>
      <c r="E29" s="302"/>
      <c r="F29" s="302"/>
      <c r="G29" s="302"/>
      <c r="H29" s="302"/>
      <c r="I29" s="302"/>
      <c r="J29" s="302"/>
      <c r="K29" s="302"/>
      <c r="L29" s="302"/>
      <c r="M29" s="302"/>
      <c r="N29" s="302"/>
      <c r="O29" s="302"/>
      <c r="P29" s="302"/>
    </row>
    <row r="30" spans="1:16" hidden="1" x14ac:dyDescent="0.25">
      <c r="A30" s="302"/>
      <c r="B30" s="302"/>
      <c r="C30" s="302"/>
      <c r="D30" s="302"/>
      <c r="E30" s="302"/>
      <c r="F30" s="302"/>
      <c r="G30" s="302"/>
      <c r="H30" s="302"/>
      <c r="I30" s="302"/>
      <c r="J30" s="302"/>
      <c r="K30" s="302"/>
      <c r="L30" s="302"/>
      <c r="M30" s="302"/>
      <c r="N30" s="302"/>
      <c r="O30" s="302"/>
      <c r="P30" s="302"/>
    </row>
    <row r="31" spans="1:16" hidden="1" x14ac:dyDescent="0.25">
      <c r="A31" s="302"/>
      <c r="B31" s="302"/>
      <c r="C31" s="302"/>
      <c r="D31" s="302"/>
      <c r="E31" s="302"/>
      <c r="F31" s="302"/>
      <c r="G31" s="302"/>
      <c r="H31" s="302"/>
      <c r="I31" s="302"/>
      <c r="J31" s="302"/>
      <c r="K31" s="302"/>
      <c r="L31" s="302"/>
      <c r="M31" s="302"/>
      <c r="N31" s="302"/>
      <c r="O31" s="302"/>
      <c r="P31" s="302"/>
    </row>
    <row r="32" spans="1:16" hidden="1" x14ac:dyDescent="0.25">
      <c r="A32" s="302"/>
      <c r="B32" s="302"/>
      <c r="C32" s="302"/>
      <c r="D32" s="302"/>
      <c r="E32" s="302"/>
      <c r="F32" s="302"/>
      <c r="G32" s="302"/>
      <c r="H32" s="302"/>
      <c r="I32" s="302"/>
      <c r="J32" s="302"/>
      <c r="K32" s="302"/>
      <c r="L32" s="302"/>
      <c r="M32" s="302"/>
      <c r="N32" s="302"/>
      <c r="O32" s="302"/>
      <c r="P32" s="302"/>
    </row>
    <row r="33" spans="1:16" hidden="1" x14ac:dyDescent="0.25">
      <c r="A33" s="302"/>
      <c r="B33" s="302"/>
      <c r="C33" s="302"/>
      <c r="D33" s="302"/>
      <c r="E33" s="302"/>
      <c r="F33" s="302"/>
      <c r="G33" s="302"/>
      <c r="H33" s="302"/>
      <c r="I33" s="302"/>
      <c r="J33" s="302"/>
      <c r="K33" s="302"/>
      <c r="L33" s="302"/>
      <c r="M33" s="302"/>
      <c r="N33" s="302"/>
      <c r="O33" s="302"/>
      <c r="P33" s="302"/>
    </row>
    <row r="34" spans="1:16" hidden="1" x14ac:dyDescent="0.25">
      <c r="A34" s="302"/>
      <c r="B34" s="302"/>
      <c r="C34" s="302"/>
      <c r="D34" s="302"/>
      <c r="E34" s="302"/>
      <c r="F34" s="302"/>
      <c r="G34" s="302"/>
      <c r="H34" s="302"/>
      <c r="I34" s="302"/>
      <c r="J34" s="302"/>
      <c r="K34" s="302"/>
      <c r="L34" s="302"/>
      <c r="M34" s="302"/>
      <c r="N34" s="302"/>
      <c r="O34" s="302"/>
      <c r="P34" s="302"/>
    </row>
    <row r="35" spans="1:16" hidden="1" x14ac:dyDescent="0.25">
      <c r="A35" s="302"/>
      <c r="B35" s="302"/>
      <c r="C35" s="302"/>
      <c r="D35" s="302"/>
      <c r="E35" s="302"/>
      <c r="F35" s="302"/>
      <c r="G35" s="302"/>
      <c r="H35" s="302"/>
      <c r="I35" s="302"/>
      <c r="J35" s="302"/>
      <c r="K35" s="302"/>
      <c r="L35" s="302"/>
      <c r="M35" s="302"/>
      <c r="N35" s="302"/>
      <c r="O35" s="302"/>
      <c r="P35" s="302"/>
    </row>
    <row r="36" spans="1:16" hidden="1" x14ac:dyDescent="0.25">
      <c r="A36" s="302"/>
      <c r="B36" s="302"/>
      <c r="C36" s="302"/>
      <c r="D36" s="302"/>
      <c r="E36" s="302"/>
      <c r="F36" s="302"/>
      <c r="G36" s="302"/>
      <c r="H36" s="302"/>
      <c r="I36" s="302"/>
      <c r="J36" s="302"/>
      <c r="K36" s="302"/>
      <c r="L36" s="302"/>
      <c r="M36" s="302"/>
      <c r="N36" s="302"/>
      <c r="O36" s="302"/>
      <c r="P36" s="302"/>
    </row>
    <row r="37" spans="1:16" hidden="1" x14ac:dyDescent="0.25">
      <c r="A37" s="302"/>
      <c r="B37" s="302"/>
      <c r="C37" s="302"/>
      <c r="D37" s="302"/>
      <c r="E37" s="302"/>
      <c r="F37" s="302"/>
      <c r="G37" s="302"/>
      <c r="H37" s="302"/>
      <c r="I37" s="302"/>
      <c r="J37" s="302"/>
      <c r="K37" s="302"/>
      <c r="L37" s="302"/>
      <c r="M37" s="302"/>
      <c r="N37" s="302"/>
      <c r="O37" s="302"/>
      <c r="P37" s="302"/>
    </row>
    <row r="38" spans="1:16" hidden="1" x14ac:dyDescent="0.25">
      <c r="A38" s="302"/>
      <c r="B38" s="302"/>
      <c r="C38" s="302"/>
      <c r="D38" s="302"/>
      <c r="E38" s="302"/>
      <c r="F38" s="302"/>
      <c r="G38" s="302"/>
      <c r="H38" s="302"/>
      <c r="I38" s="302"/>
      <c r="J38" s="302"/>
      <c r="K38" s="302"/>
      <c r="L38" s="302"/>
      <c r="M38" s="302"/>
      <c r="N38" s="302"/>
      <c r="O38" s="302"/>
      <c r="P38" s="302"/>
    </row>
    <row r="39" spans="1:16" hidden="1" x14ac:dyDescent="0.25">
      <c r="A39" s="302"/>
      <c r="B39" s="302"/>
      <c r="C39" s="302"/>
      <c r="D39" s="302"/>
      <c r="E39" s="302"/>
      <c r="F39" s="302"/>
      <c r="G39" s="302"/>
      <c r="H39" s="302"/>
      <c r="I39" s="302"/>
      <c r="J39" s="302"/>
      <c r="K39" s="302"/>
      <c r="L39" s="302"/>
      <c r="M39" s="302"/>
      <c r="N39" s="302"/>
      <c r="O39" s="302"/>
      <c r="P39" s="302"/>
    </row>
    <row r="40" spans="1:16" hidden="1" x14ac:dyDescent="0.25">
      <c r="A40" s="302"/>
      <c r="B40" s="302"/>
      <c r="C40" s="302"/>
      <c r="D40" s="302"/>
      <c r="E40" s="302"/>
      <c r="F40" s="302"/>
      <c r="G40" s="302"/>
      <c r="H40" s="302"/>
      <c r="I40" s="302"/>
      <c r="J40" s="302"/>
      <c r="K40" s="302"/>
      <c r="L40" s="302"/>
      <c r="M40" s="302"/>
      <c r="N40" s="302"/>
      <c r="O40" s="302"/>
      <c r="P40" s="302"/>
    </row>
    <row r="41" spans="1:16" hidden="1" x14ac:dyDescent="0.25">
      <c r="A41" s="302"/>
      <c r="B41" s="302"/>
      <c r="C41" s="302"/>
      <c r="D41" s="302"/>
      <c r="E41" s="302"/>
      <c r="F41" s="302"/>
      <c r="G41" s="302"/>
      <c r="H41" s="302"/>
      <c r="I41" s="302"/>
      <c r="J41" s="302"/>
      <c r="K41" s="302"/>
      <c r="L41" s="302"/>
      <c r="M41" s="302"/>
      <c r="N41" s="302"/>
      <c r="O41" s="302"/>
      <c r="P41" s="302"/>
    </row>
    <row r="42" spans="1:16" hidden="1" x14ac:dyDescent="0.25">
      <c r="A42" s="302"/>
      <c r="B42" s="302"/>
      <c r="C42" s="302"/>
      <c r="D42" s="302"/>
      <c r="E42" s="302"/>
      <c r="F42" s="302"/>
      <c r="G42" s="302"/>
      <c r="H42" s="302"/>
      <c r="I42" s="302"/>
      <c r="J42" s="302"/>
      <c r="K42" s="302"/>
      <c r="L42" s="302"/>
      <c r="M42" s="302"/>
      <c r="N42" s="302"/>
      <c r="O42" s="302"/>
      <c r="P42" s="302"/>
    </row>
    <row r="43" spans="1:16" hidden="1" x14ac:dyDescent="0.25">
      <c r="A43" s="302"/>
      <c r="B43" s="302"/>
      <c r="C43" s="302"/>
      <c r="D43" s="302"/>
      <c r="E43" s="302"/>
      <c r="F43" s="302"/>
      <c r="G43" s="302"/>
      <c r="H43" s="302"/>
      <c r="I43" s="302"/>
      <c r="J43" s="302"/>
      <c r="K43" s="302"/>
      <c r="L43" s="302"/>
      <c r="M43" s="302"/>
      <c r="N43" s="302"/>
      <c r="O43" s="302"/>
      <c r="P43" s="302"/>
    </row>
    <row r="44" spans="1:16" hidden="1" x14ac:dyDescent="0.25">
      <c r="A44" s="302"/>
      <c r="B44" s="302"/>
      <c r="C44" s="302"/>
      <c r="D44" s="302"/>
      <c r="E44" s="302"/>
      <c r="F44" s="302"/>
      <c r="G44" s="302"/>
      <c r="H44" s="302"/>
      <c r="I44" s="302"/>
      <c r="J44" s="302"/>
      <c r="K44" s="302"/>
      <c r="L44" s="302"/>
      <c r="M44" s="302"/>
      <c r="N44" s="302"/>
      <c r="O44" s="302"/>
      <c r="P44" s="302"/>
    </row>
    <row r="45" spans="1:16" hidden="1" x14ac:dyDescent="0.25">
      <c r="A45" s="302"/>
      <c r="B45" s="302"/>
      <c r="C45" s="302"/>
      <c r="D45" s="302"/>
      <c r="E45" s="302"/>
      <c r="F45" s="302"/>
      <c r="G45" s="302"/>
      <c r="H45" s="302"/>
      <c r="I45" s="302"/>
      <c r="J45" s="302"/>
      <c r="K45" s="302"/>
      <c r="L45" s="302"/>
      <c r="M45" s="302"/>
      <c r="N45" s="302"/>
      <c r="O45" s="302"/>
      <c r="P45" s="302"/>
    </row>
    <row r="46" spans="1:16" hidden="1" x14ac:dyDescent="0.25">
      <c r="A46" s="302"/>
      <c r="B46" s="302"/>
      <c r="C46" s="302"/>
      <c r="D46" s="302"/>
      <c r="E46" s="302"/>
      <c r="F46" s="302"/>
      <c r="G46" s="302"/>
      <c r="H46" s="302"/>
      <c r="I46" s="302"/>
      <c r="J46" s="302"/>
      <c r="K46" s="302"/>
      <c r="L46" s="302"/>
      <c r="M46" s="302"/>
      <c r="N46" s="302"/>
      <c r="O46" s="302"/>
      <c r="P46" s="302"/>
    </row>
    <row r="47" spans="1:16" hidden="1" x14ac:dyDescent="0.25">
      <c r="A47" s="302"/>
      <c r="B47" s="302"/>
      <c r="C47" s="302"/>
      <c r="D47" s="302"/>
      <c r="E47" s="302"/>
      <c r="F47" s="302"/>
      <c r="G47" s="302"/>
      <c r="H47" s="302"/>
      <c r="I47" s="302"/>
      <c r="J47" s="302"/>
      <c r="K47" s="302"/>
      <c r="L47" s="302"/>
      <c r="M47" s="302"/>
      <c r="N47" s="302"/>
      <c r="O47" s="302"/>
      <c r="P47" s="302"/>
    </row>
    <row r="48" spans="1:16" hidden="1" x14ac:dyDescent="0.25">
      <c r="A48" s="302"/>
      <c r="B48" s="302"/>
      <c r="C48" s="302"/>
      <c r="D48" s="302"/>
      <c r="E48" s="302"/>
      <c r="F48" s="302"/>
      <c r="G48" s="302"/>
      <c r="H48" s="302"/>
      <c r="I48" s="302"/>
      <c r="J48" s="302"/>
      <c r="K48" s="302"/>
      <c r="L48" s="302"/>
      <c r="M48" s="302"/>
      <c r="N48" s="302"/>
      <c r="O48" s="302"/>
      <c r="P48" s="302"/>
    </row>
    <row r="49" spans="1:16" hidden="1" x14ac:dyDescent="0.25">
      <c r="A49" s="302"/>
      <c r="B49" s="302"/>
      <c r="C49" s="302"/>
      <c r="D49" s="302"/>
      <c r="E49" s="302"/>
      <c r="F49" s="302"/>
      <c r="G49" s="302"/>
      <c r="H49" s="302"/>
      <c r="I49" s="302"/>
      <c r="J49" s="302"/>
      <c r="K49" s="302"/>
      <c r="L49" s="302"/>
      <c r="M49" s="302"/>
      <c r="N49" s="302"/>
      <c r="O49" s="302"/>
      <c r="P49" s="302"/>
    </row>
    <row r="50" spans="1:16" hidden="1" x14ac:dyDescent="0.25">
      <c r="A50" s="302"/>
      <c r="B50" s="302"/>
      <c r="C50" s="302"/>
      <c r="D50" s="302"/>
      <c r="E50" s="302"/>
      <c r="F50" s="302"/>
      <c r="G50" s="302"/>
      <c r="H50" s="302"/>
      <c r="I50" s="302"/>
      <c r="J50" s="302"/>
      <c r="K50" s="302"/>
      <c r="L50" s="302"/>
      <c r="M50" s="302"/>
      <c r="N50" s="302"/>
      <c r="O50" s="302"/>
      <c r="P50" s="302"/>
    </row>
    <row r="51" spans="1:16" hidden="1" x14ac:dyDescent="0.25">
      <c r="A51" s="302"/>
      <c r="B51" s="302"/>
      <c r="C51" s="302"/>
      <c r="D51" s="302"/>
      <c r="E51" s="302"/>
      <c r="F51" s="302"/>
      <c r="G51" s="302"/>
      <c r="H51" s="302"/>
      <c r="I51" s="302"/>
      <c r="J51" s="302"/>
      <c r="K51" s="302"/>
      <c r="L51" s="302"/>
      <c r="M51" s="302"/>
      <c r="N51" s="302"/>
      <c r="O51" s="302"/>
      <c r="P51" s="302"/>
    </row>
    <row r="52" spans="1:16" hidden="1" x14ac:dyDescent="0.25">
      <c r="A52" s="302"/>
      <c r="B52" s="302"/>
      <c r="C52" s="302"/>
      <c r="D52" s="302"/>
      <c r="E52" s="302"/>
      <c r="F52" s="302"/>
      <c r="G52" s="302"/>
      <c r="H52" s="302"/>
      <c r="I52" s="302"/>
      <c r="J52" s="302"/>
      <c r="K52" s="302"/>
      <c r="L52" s="302"/>
      <c r="M52" s="302"/>
      <c r="N52" s="302"/>
      <c r="O52" s="302"/>
      <c r="P52" s="302"/>
    </row>
    <row r="53" spans="1:16" hidden="1" x14ac:dyDescent="0.25">
      <c r="A53" s="302"/>
      <c r="B53" s="302"/>
      <c r="C53" s="302"/>
      <c r="D53" s="302"/>
      <c r="E53" s="302"/>
      <c r="F53" s="302"/>
      <c r="G53" s="302"/>
      <c r="H53" s="302"/>
      <c r="I53" s="302"/>
      <c r="J53" s="302"/>
      <c r="K53" s="302"/>
      <c r="L53" s="302"/>
      <c r="M53" s="302"/>
      <c r="N53" s="302"/>
      <c r="O53" s="302"/>
      <c r="P53" s="302"/>
    </row>
    <row r="54" spans="1:16" hidden="1" x14ac:dyDescent="0.25">
      <c r="A54" s="302"/>
      <c r="B54" s="302"/>
      <c r="C54" s="302"/>
      <c r="D54" s="302"/>
      <c r="E54" s="302"/>
      <c r="F54" s="302"/>
      <c r="G54" s="302"/>
      <c r="H54" s="302"/>
      <c r="I54" s="302"/>
      <c r="J54" s="302"/>
      <c r="K54" s="302"/>
      <c r="L54" s="302"/>
      <c r="M54" s="302"/>
      <c r="N54" s="302"/>
      <c r="O54" s="302"/>
      <c r="P54" s="302"/>
    </row>
    <row r="55" spans="1:16" hidden="1" x14ac:dyDescent="0.25">
      <c r="A55" s="302"/>
      <c r="B55" s="302"/>
      <c r="C55" s="302"/>
      <c r="D55" s="302"/>
      <c r="E55" s="302"/>
      <c r="F55" s="302"/>
      <c r="G55" s="302"/>
      <c r="H55" s="302"/>
      <c r="I55" s="302"/>
      <c r="J55" s="302"/>
      <c r="K55" s="302"/>
      <c r="L55" s="302"/>
      <c r="M55" s="302"/>
      <c r="N55" s="302"/>
      <c r="O55" s="302"/>
      <c r="P55" s="302"/>
    </row>
    <row r="56" spans="1:16" hidden="1" x14ac:dyDescent="0.25">
      <c r="A56" s="302"/>
      <c r="B56" s="302"/>
      <c r="C56" s="302"/>
      <c r="D56" s="302"/>
      <c r="E56" s="302"/>
      <c r="F56" s="302"/>
      <c r="G56" s="302"/>
      <c r="H56" s="302"/>
      <c r="I56" s="302"/>
      <c r="J56" s="302"/>
      <c r="K56" s="302"/>
      <c r="L56" s="302"/>
      <c r="M56" s="302"/>
      <c r="N56" s="302"/>
      <c r="O56" s="302"/>
      <c r="P56" s="302"/>
    </row>
    <row r="57" spans="1:16" hidden="1" x14ac:dyDescent="0.25">
      <c r="A57" s="302"/>
      <c r="B57" s="302"/>
      <c r="C57" s="302"/>
      <c r="D57" s="302"/>
      <c r="E57" s="302"/>
      <c r="F57" s="302"/>
      <c r="G57" s="302"/>
      <c r="H57" s="302"/>
      <c r="I57" s="302"/>
      <c r="J57" s="302"/>
      <c r="K57" s="302"/>
      <c r="L57" s="302"/>
      <c r="M57" s="302"/>
      <c r="N57" s="302"/>
      <c r="O57" s="302"/>
      <c r="P57" s="302"/>
    </row>
    <row r="58" spans="1:16" hidden="1" x14ac:dyDescent="0.25">
      <c r="A58" s="302"/>
      <c r="B58" s="302"/>
      <c r="C58" s="302"/>
      <c r="D58" s="302"/>
      <c r="E58" s="302"/>
      <c r="F58" s="302"/>
      <c r="G58" s="302"/>
      <c r="H58" s="302"/>
      <c r="I58" s="302"/>
      <c r="J58" s="302"/>
      <c r="K58" s="302"/>
      <c r="L58" s="302"/>
      <c r="M58" s="302"/>
      <c r="N58" s="302"/>
      <c r="O58" s="302"/>
      <c r="P58" s="302"/>
    </row>
    <row r="59" spans="1:16" ht="16.5" x14ac:dyDescent="0.25">
      <c r="A59" s="302"/>
      <c r="B59" s="302"/>
      <c r="C59" s="554" t="s">
        <v>166</v>
      </c>
      <c r="D59" s="554"/>
      <c r="E59" s="554"/>
      <c r="F59" s="554"/>
      <c r="G59" s="554"/>
      <c r="H59" s="554"/>
      <c r="I59" s="554"/>
      <c r="J59" s="554"/>
      <c r="K59" s="302"/>
      <c r="L59" s="302"/>
      <c r="M59" s="302"/>
      <c r="N59" s="302"/>
      <c r="O59" s="302"/>
      <c r="P59" s="302"/>
    </row>
  </sheetData>
  <mergeCells count="10">
    <mergeCell ref="C59:J59"/>
    <mergeCell ref="A1:U2"/>
    <mergeCell ref="A4:A6"/>
    <mergeCell ref="B4:B6"/>
    <mergeCell ref="C4:C6"/>
    <mergeCell ref="D4:H4"/>
    <mergeCell ref="I4:T4"/>
    <mergeCell ref="U4:U6"/>
    <mergeCell ref="D5:H5"/>
    <mergeCell ref="I5:T5"/>
  </mergeCells>
  <printOptions horizontalCentered="1"/>
  <pageMargins left="0.45" right="0.2"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63"/>
  <sheetViews>
    <sheetView workbookViewId="0">
      <selection activeCell="A59" sqref="A59:I59"/>
    </sheetView>
  </sheetViews>
  <sheetFormatPr defaultColWidth="9.28515625" defaultRowHeight="16.5" x14ac:dyDescent="0.25"/>
  <cols>
    <col min="1" max="1" width="5.7109375" style="2" customWidth="1"/>
    <col min="2" max="2" width="11.7109375" style="1" hidden="1" customWidth="1"/>
    <col min="3" max="3" width="16.140625" style="1" customWidth="1"/>
    <col min="4" max="7" width="7.28515625" style="178" customWidth="1"/>
    <col min="8" max="8" width="7.28515625" style="103" customWidth="1"/>
    <col min="9" max="16" width="7.28515625" style="178" customWidth="1"/>
    <col min="17" max="18" width="7.28515625" style="103" customWidth="1"/>
    <col min="19" max="19" width="7.28515625" style="178" customWidth="1"/>
    <col min="20" max="20" width="7.42578125" style="103" hidden="1" customWidth="1"/>
    <col min="21" max="21" width="17.7109375" style="103" hidden="1" customWidth="1"/>
    <col min="22" max="16384" width="9.28515625" style="1"/>
  </cols>
  <sheetData>
    <row r="1" spans="1:21" ht="21.75" customHeight="1" x14ac:dyDescent="0.25">
      <c r="A1" s="490" t="s">
        <v>138</v>
      </c>
      <c r="B1" s="490"/>
      <c r="C1" s="490"/>
      <c r="D1" s="490"/>
      <c r="E1" s="490"/>
      <c r="F1" s="490"/>
      <c r="G1" s="490"/>
      <c r="H1" s="490"/>
      <c r="I1" s="490"/>
      <c r="J1" s="490"/>
      <c r="K1" s="490"/>
      <c r="L1" s="490"/>
      <c r="M1" s="490"/>
      <c r="N1" s="490"/>
      <c r="O1" s="490"/>
      <c r="P1" s="490"/>
      <c r="Q1" s="491"/>
      <c r="R1" s="491"/>
      <c r="S1" s="491"/>
      <c r="T1" s="491"/>
      <c r="U1" s="491"/>
    </row>
    <row r="2" spans="1:21" ht="15" customHeight="1" x14ac:dyDescent="0.25">
      <c r="A2" s="198"/>
      <c r="B2" s="198"/>
      <c r="C2" s="198"/>
      <c r="D2" s="198"/>
      <c r="E2" s="198"/>
      <c r="F2" s="198"/>
      <c r="G2" s="198"/>
      <c r="H2" s="198"/>
      <c r="I2" s="198"/>
      <c r="J2" s="198"/>
      <c r="K2" s="198"/>
      <c r="L2" s="198"/>
      <c r="M2" s="198"/>
      <c r="N2" s="198"/>
      <c r="O2" s="198"/>
      <c r="P2" s="198"/>
      <c r="Q2" s="181"/>
      <c r="R2" s="181"/>
      <c r="S2" s="181"/>
      <c r="T2" s="181"/>
      <c r="U2" s="181"/>
    </row>
    <row r="3" spans="1:21" ht="18.75" customHeight="1" x14ac:dyDescent="0.25">
      <c r="A3" s="125"/>
      <c r="B3" s="262"/>
      <c r="C3" s="262"/>
      <c r="D3" s="263"/>
      <c r="E3" s="264"/>
      <c r="F3" s="263"/>
      <c r="G3" s="264"/>
      <c r="H3" s="114"/>
      <c r="I3" s="263"/>
      <c r="J3" s="264"/>
      <c r="K3" s="264"/>
      <c r="L3" s="264"/>
      <c r="M3" s="264"/>
      <c r="N3" s="264"/>
      <c r="O3" s="264"/>
      <c r="P3" s="128"/>
      <c r="S3" s="195" t="s">
        <v>62</v>
      </c>
    </row>
    <row r="4" spans="1:21" s="3" customFormat="1" ht="23.25" customHeight="1" x14ac:dyDescent="0.25">
      <c r="A4" s="482" t="s">
        <v>2</v>
      </c>
      <c r="B4" s="482" t="s">
        <v>63</v>
      </c>
      <c r="C4" s="555" t="s">
        <v>4</v>
      </c>
      <c r="D4" s="550" t="s">
        <v>5</v>
      </c>
      <c r="E4" s="551"/>
      <c r="F4" s="551"/>
      <c r="G4" s="551"/>
      <c r="H4" s="556"/>
      <c r="I4" s="550" t="s">
        <v>6</v>
      </c>
      <c r="J4" s="551"/>
      <c r="K4" s="551"/>
      <c r="L4" s="551"/>
      <c r="M4" s="551"/>
      <c r="N4" s="551"/>
      <c r="O4" s="551"/>
      <c r="P4" s="551"/>
      <c r="Q4" s="552"/>
      <c r="R4" s="552"/>
      <c r="S4" s="553"/>
      <c r="T4" s="104"/>
      <c r="U4" s="557" t="s">
        <v>8</v>
      </c>
    </row>
    <row r="5" spans="1:21" s="3" customFormat="1" ht="22.5" customHeight="1" x14ac:dyDescent="0.25">
      <c r="A5" s="492"/>
      <c r="B5" s="492"/>
      <c r="C5" s="555"/>
      <c r="D5" s="550" t="s">
        <v>64</v>
      </c>
      <c r="E5" s="551"/>
      <c r="F5" s="551"/>
      <c r="G5" s="551"/>
      <c r="H5" s="556"/>
      <c r="I5" s="550" t="s">
        <v>64</v>
      </c>
      <c r="J5" s="551"/>
      <c r="K5" s="551"/>
      <c r="L5" s="551"/>
      <c r="M5" s="551"/>
      <c r="N5" s="551"/>
      <c r="O5" s="551"/>
      <c r="P5" s="551"/>
      <c r="Q5" s="552"/>
      <c r="R5" s="552"/>
      <c r="S5" s="553"/>
      <c r="T5" s="105"/>
      <c r="U5" s="558"/>
    </row>
    <row r="6" spans="1:21" s="3" customFormat="1" ht="21" customHeight="1" x14ac:dyDescent="0.25">
      <c r="A6" s="483"/>
      <c r="B6" s="483"/>
      <c r="C6" s="555"/>
      <c r="D6" s="132">
        <v>1</v>
      </c>
      <c r="E6" s="132">
        <v>3</v>
      </c>
      <c r="F6" s="132">
        <v>6</v>
      </c>
      <c r="G6" s="132">
        <v>9</v>
      </c>
      <c r="H6" s="133">
        <v>12</v>
      </c>
      <c r="I6" s="132">
        <v>1</v>
      </c>
      <c r="J6" s="132">
        <v>2</v>
      </c>
      <c r="K6" s="132">
        <v>3</v>
      </c>
      <c r="L6" s="132">
        <v>4</v>
      </c>
      <c r="M6" s="132">
        <v>5</v>
      </c>
      <c r="N6" s="132">
        <v>6</v>
      </c>
      <c r="O6" s="132">
        <v>7</v>
      </c>
      <c r="P6" s="133">
        <v>8</v>
      </c>
      <c r="Q6" s="85">
        <v>9</v>
      </c>
      <c r="R6" s="84">
        <v>10</v>
      </c>
      <c r="S6" s="85">
        <v>11</v>
      </c>
      <c r="T6" s="86">
        <v>12</v>
      </c>
      <c r="U6" s="559"/>
    </row>
    <row r="7" spans="1:21" ht="19.350000000000001" customHeight="1" x14ac:dyDescent="0.25">
      <c r="A7" s="134" t="s">
        <v>17</v>
      </c>
      <c r="B7" s="134" t="s">
        <v>18</v>
      </c>
      <c r="C7" s="134" t="s">
        <v>19</v>
      </c>
      <c r="D7" s="134">
        <v>1</v>
      </c>
      <c r="E7" s="134">
        <v>2</v>
      </c>
      <c r="F7" s="134">
        <v>3</v>
      </c>
      <c r="G7" s="134">
        <v>4</v>
      </c>
      <c r="H7" s="134">
        <v>5</v>
      </c>
      <c r="I7" s="134">
        <v>6</v>
      </c>
      <c r="J7" s="134">
        <v>7</v>
      </c>
      <c r="K7" s="134">
        <v>8</v>
      </c>
      <c r="L7" s="134">
        <v>9</v>
      </c>
      <c r="M7" s="134">
        <v>10</v>
      </c>
      <c r="N7" s="265">
        <v>11</v>
      </c>
      <c r="O7" s="266">
        <v>12</v>
      </c>
      <c r="P7" s="267">
        <v>13</v>
      </c>
      <c r="Q7" s="106">
        <v>14</v>
      </c>
      <c r="R7" s="4">
        <v>15</v>
      </c>
      <c r="S7" s="4">
        <v>16</v>
      </c>
      <c r="T7" s="5">
        <v>17</v>
      </c>
      <c r="U7" s="4">
        <v>18</v>
      </c>
    </row>
    <row r="8" spans="1:21" ht="19.350000000000001" customHeight="1" x14ac:dyDescent="0.25">
      <c r="A8" s="146">
        <v>1</v>
      </c>
      <c r="B8" s="268" t="s">
        <v>20</v>
      </c>
      <c r="C8" s="269" t="s">
        <v>21</v>
      </c>
      <c r="D8" s="107">
        <v>5.7</v>
      </c>
      <c r="E8" s="108">
        <v>6.1</v>
      </c>
      <c r="F8" s="107">
        <v>6.4</v>
      </c>
      <c r="G8" s="108">
        <v>6.6</v>
      </c>
      <c r="H8" s="108">
        <v>6.7</v>
      </c>
      <c r="I8" s="108">
        <v>6.6</v>
      </c>
      <c r="J8" s="108">
        <v>6.6</v>
      </c>
      <c r="K8" s="109">
        <v>6.7</v>
      </c>
      <c r="L8" s="109">
        <v>6.9</v>
      </c>
      <c r="M8" s="109">
        <v>7</v>
      </c>
      <c r="N8" s="109">
        <v>6.9</v>
      </c>
      <c r="O8" s="109">
        <v>6.9</v>
      </c>
      <c r="P8" s="110">
        <v>7.1</v>
      </c>
      <c r="Q8" s="110">
        <v>7.1</v>
      </c>
      <c r="R8" s="109">
        <v>6.9</v>
      </c>
      <c r="S8" s="32">
        <v>6.5</v>
      </c>
      <c r="T8" s="111"/>
      <c r="U8" s="112"/>
    </row>
    <row r="9" spans="1:21" ht="18.75" customHeight="1" x14ac:dyDescent="0.25">
      <c r="A9" s="146">
        <f>A8+1</f>
        <v>2</v>
      </c>
      <c r="B9" s="268" t="s">
        <v>22</v>
      </c>
      <c r="C9" s="269" t="s">
        <v>23</v>
      </c>
      <c r="D9" s="107">
        <v>3.7</v>
      </c>
      <c r="E9" s="108">
        <v>3.9</v>
      </c>
      <c r="F9" s="107">
        <v>4.0999999999999996</v>
      </c>
      <c r="G9" s="108">
        <v>4.0999999999999996</v>
      </c>
      <c r="H9" s="108">
        <v>4.0999999999999996</v>
      </c>
      <c r="I9" s="108">
        <v>4</v>
      </c>
      <c r="J9" s="108">
        <v>4.0999999999999996</v>
      </c>
      <c r="K9" s="109">
        <v>4.2</v>
      </c>
      <c r="L9" s="109">
        <v>4.2</v>
      </c>
      <c r="M9" s="109">
        <v>4.2</v>
      </c>
      <c r="N9" s="109">
        <v>4.0999999999999996</v>
      </c>
      <c r="O9" s="109">
        <v>4.2</v>
      </c>
      <c r="P9" s="110">
        <v>4.3</v>
      </c>
      <c r="Q9" s="110">
        <v>4.4000000000000004</v>
      </c>
      <c r="R9" s="109"/>
      <c r="S9" s="32">
        <v>4.5999999999999996</v>
      </c>
      <c r="T9" s="111"/>
      <c r="U9" s="113"/>
    </row>
    <row r="10" spans="1:21" ht="19.350000000000001" customHeight="1" x14ac:dyDescent="0.25">
      <c r="A10" s="146">
        <f t="shared" ref="A10:A23" si="0">A9+1</f>
        <v>3</v>
      </c>
      <c r="B10" s="268" t="s">
        <v>24</v>
      </c>
      <c r="C10" s="269" t="s">
        <v>25</v>
      </c>
      <c r="D10" s="107">
        <v>4</v>
      </c>
      <c r="E10" s="108">
        <v>4.3</v>
      </c>
      <c r="F10" s="107">
        <v>4.2</v>
      </c>
      <c r="G10" s="108">
        <v>4.3</v>
      </c>
      <c r="H10" s="108">
        <v>4.4000000000000004</v>
      </c>
      <c r="I10" s="108">
        <v>4.4000000000000004</v>
      </c>
      <c r="J10" s="108">
        <v>4.4000000000000004</v>
      </c>
      <c r="K10" s="109">
        <v>4.5</v>
      </c>
      <c r="L10" s="109">
        <v>4.5999999999999996</v>
      </c>
      <c r="M10" s="109">
        <v>4.7</v>
      </c>
      <c r="N10" s="109">
        <v>4.7</v>
      </c>
      <c r="O10" s="109">
        <v>4.7</v>
      </c>
      <c r="P10" s="110">
        <v>4.8</v>
      </c>
      <c r="Q10" s="110">
        <v>5</v>
      </c>
      <c r="R10" s="109">
        <v>5.0999999999999996</v>
      </c>
      <c r="S10" s="32"/>
      <c r="T10" s="111"/>
      <c r="U10" s="112"/>
    </row>
    <row r="11" spans="1:21" ht="19.350000000000001" customHeight="1" x14ac:dyDescent="0.25">
      <c r="A11" s="146">
        <f t="shared" si="0"/>
        <v>4</v>
      </c>
      <c r="B11" s="268" t="s">
        <v>26</v>
      </c>
      <c r="C11" s="269" t="s">
        <v>27</v>
      </c>
      <c r="D11" s="107">
        <v>5.9</v>
      </c>
      <c r="E11" s="108">
        <v>5.9</v>
      </c>
      <c r="F11" s="107">
        <v>6</v>
      </c>
      <c r="G11" s="108">
        <v>6</v>
      </c>
      <c r="H11" s="108">
        <v>6.1</v>
      </c>
      <c r="I11" s="108">
        <v>6.2</v>
      </c>
      <c r="J11" s="108">
        <v>6.2</v>
      </c>
      <c r="K11" s="109">
        <v>6.3</v>
      </c>
      <c r="L11" s="109">
        <v>6.3</v>
      </c>
      <c r="M11" s="109">
        <v>6.3</v>
      </c>
      <c r="N11" s="109">
        <v>6.3</v>
      </c>
      <c r="O11" s="109">
        <v>6.3</v>
      </c>
      <c r="P11" s="110">
        <v>6.3</v>
      </c>
      <c r="Q11" s="110">
        <v>6.3</v>
      </c>
      <c r="R11" s="109">
        <v>6.3</v>
      </c>
      <c r="S11" s="32">
        <v>6.3</v>
      </c>
      <c r="T11" s="111"/>
      <c r="U11" s="112"/>
    </row>
    <row r="12" spans="1:21" ht="19.350000000000001" customHeight="1" x14ac:dyDescent="0.25">
      <c r="A12" s="146">
        <f t="shared" si="0"/>
        <v>5</v>
      </c>
      <c r="B12" s="268" t="s">
        <v>28</v>
      </c>
      <c r="C12" s="269" t="s">
        <v>152</v>
      </c>
      <c r="D12" s="107"/>
      <c r="E12" s="108">
        <v>7.5</v>
      </c>
      <c r="F12" s="107">
        <v>7.3</v>
      </c>
      <c r="G12" s="108">
        <v>7.4</v>
      </c>
      <c r="H12" s="107">
        <v>7.3</v>
      </c>
      <c r="I12" s="33"/>
      <c r="J12" s="109"/>
      <c r="K12" s="109">
        <v>7.5</v>
      </c>
      <c r="L12" s="109"/>
      <c r="M12" s="109"/>
      <c r="N12" s="109">
        <v>7.6</v>
      </c>
      <c r="O12" s="109"/>
      <c r="P12" s="110"/>
      <c r="Q12" s="110">
        <v>7.7</v>
      </c>
      <c r="R12" s="109"/>
      <c r="S12" s="32"/>
      <c r="T12" s="111"/>
      <c r="U12" s="112"/>
    </row>
    <row r="13" spans="1:21" ht="19.350000000000001" customHeight="1" x14ac:dyDescent="0.25">
      <c r="A13" s="146">
        <f t="shared" si="0"/>
        <v>6</v>
      </c>
      <c r="B13" s="268" t="s">
        <v>30</v>
      </c>
      <c r="C13" s="269" t="s">
        <v>31</v>
      </c>
      <c r="D13" s="107">
        <v>7.2</v>
      </c>
      <c r="E13" s="107">
        <v>6.9</v>
      </c>
      <c r="F13" s="107">
        <v>6.8</v>
      </c>
      <c r="G13" s="108">
        <v>6.2</v>
      </c>
      <c r="H13" s="108">
        <v>6.4</v>
      </c>
      <c r="I13" s="108">
        <v>6.4</v>
      </c>
      <c r="J13" s="109">
        <v>6.1</v>
      </c>
      <c r="K13" s="109">
        <v>6.3</v>
      </c>
      <c r="L13" s="109">
        <v>6.1</v>
      </c>
      <c r="M13" s="109">
        <v>6.5</v>
      </c>
      <c r="N13" s="110">
        <v>6.3</v>
      </c>
      <c r="O13" s="114">
        <v>6</v>
      </c>
      <c r="P13" s="109">
        <v>6</v>
      </c>
      <c r="Q13" s="110">
        <v>6.2</v>
      </c>
      <c r="R13" s="109">
        <v>6</v>
      </c>
      <c r="S13" s="32"/>
      <c r="T13" s="111"/>
      <c r="U13" s="112"/>
    </row>
    <row r="14" spans="1:21" ht="19.350000000000001" customHeight="1" x14ac:dyDescent="0.25">
      <c r="A14" s="146">
        <f t="shared" si="0"/>
        <v>7</v>
      </c>
      <c r="B14" s="268" t="s">
        <v>32</v>
      </c>
      <c r="C14" s="269" t="s">
        <v>153</v>
      </c>
      <c r="D14" s="107"/>
      <c r="E14" s="108">
        <v>12.29</v>
      </c>
      <c r="F14" s="107">
        <v>11.27</v>
      </c>
      <c r="G14" s="108">
        <v>11.21</v>
      </c>
      <c r="H14" s="108">
        <v>10.61</v>
      </c>
      <c r="I14" s="33"/>
      <c r="J14" s="109"/>
      <c r="K14" s="109">
        <v>11.36</v>
      </c>
      <c r="L14" s="109"/>
      <c r="M14" s="109"/>
      <c r="N14" s="109">
        <v>10.29</v>
      </c>
      <c r="O14" s="109"/>
      <c r="P14" s="110"/>
      <c r="Q14" s="110">
        <v>10.45</v>
      </c>
      <c r="R14" s="109"/>
      <c r="S14" s="32"/>
      <c r="T14" s="111"/>
      <c r="U14" s="112"/>
    </row>
    <row r="15" spans="1:21" ht="19.350000000000001" customHeight="1" x14ac:dyDescent="0.25">
      <c r="A15" s="146">
        <f t="shared" si="0"/>
        <v>8</v>
      </c>
      <c r="B15" s="268" t="s">
        <v>34</v>
      </c>
      <c r="C15" s="269" t="s">
        <v>35</v>
      </c>
      <c r="D15" s="107">
        <v>5.2</v>
      </c>
      <c r="E15" s="108">
        <v>5.2</v>
      </c>
      <c r="F15" s="107">
        <v>5</v>
      </c>
      <c r="G15" s="108">
        <v>5.0999999999999996</v>
      </c>
      <c r="H15" s="108">
        <v>5.0999999999999996</v>
      </c>
      <c r="I15" s="33">
        <v>5.2</v>
      </c>
      <c r="J15" s="109">
        <v>5.4</v>
      </c>
      <c r="K15" s="109">
        <v>5.2</v>
      </c>
      <c r="L15" s="109">
        <v>5.0999999999999996</v>
      </c>
      <c r="M15" s="109">
        <v>5</v>
      </c>
      <c r="N15" s="109">
        <v>5</v>
      </c>
      <c r="O15" s="109">
        <v>5.2</v>
      </c>
      <c r="P15" s="110">
        <v>5.3</v>
      </c>
      <c r="Q15" s="110">
        <v>5.2</v>
      </c>
      <c r="R15" s="109">
        <v>5.0999999999999996</v>
      </c>
      <c r="S15" s="32">
        <v>5.0999999999999996</v>
      </c>
      <c r="T15" s="111"/>
      <c r="U15" s="112"/>
    </row>
    <row r="16" spans="1:21" ht="19.350000000000001" customHeight="1" x14ac:dyDescent="0.25">
      <c r="A16" s="146">
        <f t="shared" si="0"/>
        <v>9</v>
      </c>
      <c r="B16" s="268" t="s">
        <v>38</v>
      </c>
      <c r="C16" s="269" t="s">
        <v>39</v>
      </c>
      <c r="D16" s="107">
        <v>2.4</v>
      </c>
      <c r="E16" s="108">
        <v>2.6</v>
      </c>
      <c r="F16" s="107">
        <v>2.5</v>
      </c>
      <c r="G16" s="108">
        <v>2.4</v>
      </c>
      <c r="H16" s="108">
        <v>2.4</v>
      </c>
      <c r="I16" s="33">
        <v>2.5</v>
      </c>
      <c r="J16" s="109">
        <v>2.4</v>
      </c>
      <c r="K16" s="109">
        <v>2.5</v>
      </c>
      <c r="L16" s="109">
        <v>2.5</v>
      </c>
      <c r="M16" s="109">
        <v>2.5</v>
      </c>
      <c r="N16" s="109">
        <v>2.5</v>
      </c>
      <c r="O16" s="109">
        <v>2.2999999999999998</v>
      </c>
      <c r="P16" s="110">
        <v>2.6</v>
      </c>
      <c r="Q16" s="110">
        <v>2.6</v>
      </c>
      <c r="R16" s="109">
        <v>2.6</v>
      </c>
      <c r="S16" s="32">
        <v>2.6</v>
      </c>
      <c r="T16" s="111"/>
      <c r="U16" s="112"/>
    </row>
    <row r="17" spans="1:21" ht="19.350000000000001" customHeight="1" x14ac:dyDescent="0.25">
      <c r="A17" s="146">
        <f t="shared" si="0"/>
        <v>10</v>
      </c>
      <c r="B17" s="268" t="s">
        <v>40</v>
      </c>
      <c r="C17" s="269" t="s">
        <v>41</v>
      </c>
      <c r="D17" s="107">
        <v>3</v>
      </c>
      <c r="E17" s="108">
        <v>2.8</v>
      </c>
      <c r="F17" s="107">
        <v>2.8</v>
      </c>
      <c r="G17" s="108">
        <v>2.5</v>
      </c>
      <c r="H17" s="108">
        <v>3.7</v>
      </c>
      <c r="I17" s="33">
        <v>2.9</v>
      </c>
      <c r="J17" s="109">
        <v>2.7</v>
      </c>
      <c r="K17" s="109">
        <v>2.9</v>
      </c>
      <c r="L17" s="109">
        <v>2.7</v>
      </c>
      <c r="M17" s="109">
        <v>2.7</v>
      </c>
      <c r="N17" s="109">
        <v>2.6</v>
      </c>
      <c r="O17" s="109">
        <v>2.5</v>
      </c>
      <c r="P17" s="110">
        <v>2.6</v>
      </c>
      <c r="Q17" s="110">
        <v>2.5</v>
      </c>
      <c r="R17" s="109">
        <v>2.6</v>
      </c>
      <c r="S17" s="32">
        <v>2.7</v>
      </c>
      <c r="T17" s="111"/>
      <c r="U17" s="112"/>
    </row>
    <row r="18" spans="1:21" ht="18.75" customHeight="1" x14ac:dyDescent="0.25">
      <c r="A18" s="146">
        <f t="shared" si="0"/>
        <v>11</v>
      </c>
      <c r="B18" s="268" t="s">
        <v>42</v>
      </c>
      <c r="C18" s="269" t="s">
        <v>104</v>
      </c>
      <c r="D18" s="107">
        <v>4.0999999999999996</v>
      </c>
      <c r="E18" s="108">
        <v>3.9</v>
      </c>
      <c r="F18" s="107">
        <v>4.0999999999999996</v>
      </c>
      <c r="G18" s="108">
        <v>4.0999999999999996</v>
      </c>
      <c r="H18" s="108">
        <v>4</v>
      </c>
      <c r="I18" s="108">
        <v>4.0999999999999996</v>
      </c>
      <c r="J18" s="108">
        <v>4.0999999999999996</v>
      </c>
      <c r="K18" s="109">
        <v>4.0999999999999996</v>
      </c>
      <c r="L18" s="109">
        <v>4.0999999999999996</v>
      </c>
      <c r="M18" s="109">
        <v>4.0999999999999996</v>
      </c>
      <c r="N18" s="109">
        <v>4.3</v>
      </c>
      <c r="O18" s="109">
        <v>4.3</v>
      </c>
      <c r="P18" s="109">
        <v>4.3</v>
      </c>
      <c r="Q18" s="110">
        <v>4.4000000000000004</v>
      </c>
      <c r="R18" s="109">
        <v>4.3</v>
      </c>
      <c r="S18" s="110">
        <v>4.3</v>
      </c>
      <c r="T18" s="111"/>
      <c r="U18" s="112"/>
    </row>
    <row r="19" spans="1:21" ht="18.75" customHeight="1" x14ac:dyDescent="0.25">
      <c r="A19" s="146">
        <f t="shared" si="0"/>
        <v>12</v>
      </c>
      <c r="B19" s="268" t="s">
        <v>44</v>
      </c>
      <c r="C19" s="269" t="s">
        <v>154</v>
      </c>
      <c r="D19" s="107"/>
      <c r="E19" s="108">
        <v>4.82</v>
      </c>
      <c r="F19" s="107"/>
      <c r="G19" s="108">
        <v>4.91</v>
      </c>
      <c r="H19" s="108"/>
      <c r="I19" s="33"/>
      <c r="J19" s="109"/>
      <c r="K19" s="109">
        <v>4.76</v>
      </c>
      <c r="L19" s="109"/>
      <c r="M19" s="109"/>
      <c r="N19" s="109"/>
      <c r="O19" s="109"/>
      <c r="P19" s="110"/>
      <c r="Q19" s="110">
        <v>4.8499999999999996</v>
      </c>
      <c r="R19" s="109"/>
      <c r="S19" s="32"/>
      <c r="T19" s="111"/>
      <c r="U19" s="112"/>
    </row>
    <row r="20" spans="1:21" ht="18.75" customHeight="1" x14ac:dyDescent="0.25">
      <c r="A20" s="146">
        <f t="shared" si="0"/>
        <v>13</v>
      </c>
      <c r="B20" s="268" t="s">
        <v>46</v>
      </c>
      <c r="C20" s="269" t="s">
        <v>155</v>
      </c>
      <c r="D20" s="107"/>
      <c r="E20" s="108">
        <v>1.01</v>
      </c>
      <c r="F20" s="107">
        <v>1.07</v>
      </c>
      <c r="G20" s="108">
        <v>1.02</v>
      </c>
      <c r="H20" s="108">
        <v>0.88</v>
      </c>
      <c r="I20" s="33"/>
      <c r="J20" s="109"/>
      <c r="K20" s="109">
        <v>0.89</v>
      </c>
      <c r="L20" s="109"/>
      <c r="M20" s="109"/>
      <c r="N20" s="109">
        <v>0.88</v>
      </c>
      <c r="O20" s="109"/>
      <c r="P20" s="110"/>
      <c r="Q20" s="110">
        <v>0.76</v>
      </c>
      <c r="R20" s="109"/>
      <c r="S20" s="32"/>
      <c r="T20" s="111"/>
      <c r="U20" s="112"/>
    </row>
    <row r="21" spans="1:21" ht="19.350000000000001" customHeight="1" x14ac:dyDescent="0.25">
      <c r="A21" s="146">
        <f t="shared" si="0"/>
        <v>14</v>
      </c>
      <c r="B21" s="268" t="s">
        <v>48</v>
      </c>
      <c r="C21" s="269" t="s">
        <v>49</v>
      </c>
      <c r="D21" s="107">
        <v>3.3</v>
      </c>
      <c r="E21" s="108">
        <v>3.3</v>
      </c>
      <c r="F21" s="107">
        <v>3.3</v>
      </c>
      <c r="G21" s="108">
        <v>3.2</v>
      </c>
      <c r="H21" s="108">
        <v>3.1</v>
      </c>
      <c r="I21" s="108">
        <v>3.1</v>
      </c>
      <c r="J21" s="109">
        <v>3.1</v>
      </c>
      <c r="K21" s="109">
        <v>3.1</v>
      </c>
      <c r="L21" s="109">
        <v>3</v>
      </c>
      <c r="M21" s="109">
        <v>3</v>
      </c>
      <c r="N21" s="109">
        <v>3</v>
      </c>
      <c r="O21" s="109">
        <v>3</v>
      </c>
      <c r="P21" s="109">
        <v>3</v>
      </c>
      <c r="Q21" s="109">
        <v>3</v>
      </c>
      <c r="R21" s="109">
        <v>3</v>
      </c>
      <c r="S21" s="32"/>
      <c r="T21" s="111"/>
      <c r="U21" s="112"/>
    </row>
    <row r="22" spans="1:21" ht="19.350000000000001" customHeight="1" x14ac:dyDescent="0.25">
      <c r="A22" s="146">
        <f t="shared" si="0"/>
        <v>15</v>
      </c>
      <c r="B22" s="268" t="s">
        <v>50</v>
      </c>
      <c r="C22" s="269" t="s">
        <v>159</v>
      </c>
      <c r="D22" s="107"/>
      <c r="E22" s="108">
        <v>2.1</v>
      </c>
      <c r="F22" s="107">
        <v>1.9</v>
      </c>
      <c r="G22" s="108">
        <v>1.9</v>
      </c>
      <c r="H22" s="108">
        <v>1.9</v>
      </c>
      <c r="I22" s="33"/>
      <c r="J22" s="109"/>
      <c r="K22" s="109">
        <v>2</v>
      </c>
      <c r="L22" s="109"/>
      <c r="M22" s="109"/>
      <c r="N22" s="109">
        <v>2</v>
      </c>
      <c r="O22" s="109"/>
      <c r="P22" s="110"/>
      <c r="Q22" s="110">
        <v>2</v>
      </c>
      <c r="R22" s="109"/>
      <c r="S22" s="32"/>
      <c r="T22" s="111"/>
      <c r="U22" s="112"/>
    </row>
    <row r="23" spans="1:21" ht="19.350000000000001" customHeight="1" x14ac:dyDescent="0.25">
      <c r="A23" s="142">
        <f t="shared" si="0"/>
        <v>16</v>
      </c>
      <c r="B23" s="270" t="s">
        <v>54</v>
      </c>
      <c r="C23" s="271" t="s">
        <v>55</v>
      </c>
      <c r="D23" s="115">
        <v>4.5</v>
      </c>
      <c r="E23" s="116">
        <v>3.9</v>
      </c>
      <c r="F23" s="115">
        <v>3.1</v>
      </c>
      <c r="G23" s="116">
        <v>3.7</v>
      </c>
      <c r="H23" s="116">
        <v>3.1</v>
      </c>
      <c r="I23" s="117">
        <v>4.3</v>
      </c>
      <c r="J23" s="118">
        <v>3.8</v>
      </c>
      <c r="K23" s="118">
        <v>3.9</v>
      </c>
      <c r="L23" s="118">
        <v>4.0999999999999996</v>
      </c>
      <c r="M23" s="118">
        <v>3.9</v>
      </c>
      <c r="N23" s="118">
        <v>3.7</v>
      </c>
      <c r="O23" s="118">
        <v>5.3</v>
      </c>
      <c r="P23" s="119">
        <v>3.9</v>
      </c>
      <c r="Q23" s="119">
        <v>3.8</v>
      </c>
      <c r="R23" s="118">
        <v>5</v>
      </c>
      <c r="S23" s="120"/>
      <c r="T23" s="121"/>
      <c r="U23" s="122"/>
    </row>
    <row r="24" spans="1:21" ht="19.350000000000001" hidden="1" customHeight="1" x14ac:dyDescent="0.25">
      <c r="A24" s="137"/>
      <c r="B24" s="272"/>
      <c r="C24" s="272"/>
      <c r="D24" s="273"/>
      <c r="E24" s="274"/>
      <c r="F24" s="273"/>
      <c r="G24" s="274"/>
      <c r="H24" s="275"/>
      <c r="I24" s="273"/>
      <c r="J24" s="274"/>
      <c r="K24" s="274"/>
      <c r="L24" s="274"/>
      <c r="M24" s="274"/>
      <c r="N24" s="274"/>
      <c r="O24" s="274"/>
      <c r="P24" s="274"/>
      <c r="Q24" s="183"/>
      <c r="R24" s="183"/>
      <c r="S24" s="182"/>
      <c r="T24" s="183"/>
      <c r="U24" s="184"/>
    </row>
    <row r="25" spans="1:21" ht="19.350000000000001" hidden="1" customHeight="1" x14ac:dyDescent="0.25">
      <c r="A25" s="146"/>
      <c r="B25" s="269"/>
      <c r="C25" s="269"/>
      <c r="D25" s="276"/>
      <c r="E25" s="277"/>
      <c r="F25" s="276"/>
      <c r="G25" s="277"/>
      <c r="H25" s="278"/>
      <c r="I25" s="276"/>
      <c r="J25" s="277"/>
      <c r="K25" s="277"/>
      <c r="L25" s="277"/>
      <c r="M25" s="277"/>
      <c r="N25" s="277"/>
      <c r="O25" s="277"/>
      <c r="P25" s="277"/>
      <c r="Q25" s="185"/>
      <c r="R25" s="185"/>
      <c r="S25" s="88"/>
      <c r="T25" s="185"/>
      <c r="U25" s="186"/>
    </row>
    <row r="26" spans="1:21" ht="19.350000000000001" hidden="1" customHeight="1" x14ac:dyDescent="0.25">
      <c r="A26" s="146"/>
      <c r="B26" s="269"/>
      <c r="C26" s="269"/>
      <c r="D26" s="276"/>
      <c r="E26" s="277"/>
      <c r="F26" s="276"/>
      <c r="G26" s="277"/>
      <c r="H26" s="278"/>
      <c r="I26" s="276"/>
      <c r="J26" s="277"/>
      <c r="K26" s="277"/>
      <c r="L26" s="277"/>
      <c r="M26" s="277"/>
      <c r="N26" s="277"/>
      <c r="O26" s="277"/>
      <c r="P26" s="277"/>
      <c r="Q26" s="185"/>
      <c r="R26" s="185"/>
      <c r="S26" s="88"/>
      <c r="T26" s="185"/>
      <c r="U26" s="186"/>
    </row>
    <row r="27" spans="1:21" ht="19.350000000000001" hidden="1" customHeight="1" x14ac:dyDescent="0.25">
      <c r="A27" s="146"/>
      <c r="B27" s="269"/>
      <c r="C27" s="269"/>
      <c r="D27" s="276"/>
      <c r="E27" s="277"/>
      <c r="F27" s="276"/>
      <c r="G27" s="277"/>
      <c r="H27" s="278"/>
      <c r="I27" s="276"/>
      <c r="J27" s="277"/>
      <c r="K27" s="277"/>
      <c r="L27" s="277"/>
      <c r="M27" s="277"/>
      <c r="N27" s="277"/>
      <c r="O27" s="277"/>
      <c r="P27" s="277"/>
      <c r="Q27" s="185"/>
      <c r="R27" s="185"/>
      <c r="S27" s="88"/>
      <c r="T27" s="185"/>
      <c r="U27" s="186"/>
    </row>
    <row r="28" spans="1:21" ht="19.350000000000001" hidden="1" customHeight="1" x14ac:dyDescent="0.25">
      <c r="A28" s="146"/>
      <c r="B28" s="269"/>
      <c r="C28" s="269"/>
      <c r="D28" s="276"/>
      <c r="E28" s="277"/>
      <c r="F28" s="276"/>
      <c r="G28" s="277"/>
      <c r="H28" s="278"/>
      <c r="I28" s="276"/>
      <c r="J28" s="277"/>
      <c r="K28" s="277"/>
      <c r="L28" s="277"/>
      <c r="M28" s="277"/>
      <c r="N28" s="277"/>
      <c r="O28" s="277"/>
      <c r="P28" s="277"/>
      <c r="Q28" s="185"/>
      <c r="R28" s="185"/>
      <c r="S28" s="88"/>
      <c r="T28" s="185"/>
      <c r="U28" s="186"/>
    </row>
    <row r="29" spans="1:21" ht="19.350000000000001" hidden="1" customHeight="1" x14ac:dyDescent="0.25">
      <c r="A29" s="146"/>
      <c r="B29" s="269"/>
      <c r="C29" s="269"/>
      <c r="D29" s="276"/>
      <c r="E29" s="277"/>
      <c r="F29" s="276"/>
      <c r="G29" s="277"/>
      <c r="H29" s="278"/>
      <c r="I29" s="276"/>
      <c r="J29" s="277"/>
      <c r="K29" s="277"/>
      <c r="L29" s="277"/>
      <c r="M29" s="277"/>
      <c r="N29" s="277"/>
      <c r="O29" s="277"/>
      <c r="P29" s="277"/>
      <c r="Q29" s="185"/>
      <c r="R29" s="185"/>
      <c r="S29" s="88"/>
      <c r="T29" s="185"/>
      <c r="U29" s="186"/>
    </row>
    <row r="30" spans="1:21" ht="19.350000000000001" hidden="1" customHeight="1" x14ac:dyDescent="0.25">
      <c r="A30" s="146"/>
      <c r="B30" s="269"/>
      <c r="C30" s="269"/>
      <c r="D30" s="276"/>
      <c r="E30" s="277"/>
      <c r="F30" s="276"/>
      <c r="G30" s="277"/>
      <c r="H30" s="278"/>
      <c r="I30" s="276"/>
      <c r="J30" s="277"/>
      <c r="K30" s="277"/>
      <c r="L30" s="277"/>
      <c r="M30" s="277"/>
      <c r="N30" s="277"/>
      <c r="O30" s="277"/>
      <c r="P30" s="277"/>
      <c r="Q30" s="185"/>
      <c r="R30" s="185"/>
      <c r="S30" s="88"/>
      <c r="T30" s="185"/>
      <c r="U30" s="186"/>
    </row>
    <row r="31" spans="1:21" ht="19.350000000000001" hidden="1" customHeight="1" x14ac:dyDescent="0.25">
      <c r="A31" s="146"/>
      <c r="B31" s="269"/>
      <c r="C31" s="269"/>
      <c r="D31" s="276"/>
      <c r="E31" s="277"/>
      <c r="F31" s="276"/>
      <c r="G31" s="277"/>
      <c r="H31" s="278"/>
      <c r="I31" s="276"/>
      <c r="J31" s="277"/>
      <c r="K31" s="277"/>
      <c r="L31" s="277"/>
      <c r="M31" s="277"/>
      <c r="N31" s="277"/>
      <c r="O31" s="277"/>
      <c r="P31" s="277"/>
      <c r="Q31" s="185"/>
      <c r="R31" s="185"/>
      <c r="S31" s="88"/>
      <c r="T31" s="185"/>
      <c r="U31" s="186"/>
    </row>
    <row r="32" spans="1:21" ht="19.350000000000001" hidden="1" customHeight="1" x14ac:dyDescent="0.25">
      <c r="A32" s="146"/>
      <c r="B32" s="269"/>
      <c r="C32" s="269"/>
      <c r="D32" s="276"/>
      <c r="E32" s="277"/>
      <c r="F32" s="276"/>
      <c r="G32" s="277"/>
      <c r="H32" s="278"/>
      <c r="I32" s="276"/>
      <c r="J32" s="277"/>
      <c r="K32" s="277"/>
      <c r="L32" s="277"/>
      <c r="M32" s="277"/>
      <c r="N32" s="277"/>
      <c r="O32" s="277"/>
      <c r="P32" s="277"/>
      <c r="Q32" s="185"/>
      <c r="R32" s="185"/>
      <c r="S32" s="88"/>
      <c r="T32" s="185"/>
      <c r="U32" s="186"/>
    </row>
    <row r="33" spans="1:21" ht="19.350000000000001" hidden="1" customHeight="1" x14ac:dyDescent="0.25">
      <c r="A33" s="146"/>
      <c r="B33" s="269"/>
      <c r="C33" s="269"/>
      <c r="D33" s="276"/>
      <c r="E33" s="277"/>
      <c r="F33" s="276"/>
      <c r="G33" s="277"/>
      <c r="H33" s="278"/>
      <c r="I33" s="276"/>
      <c r="J33" s="277"/>
      <c r="K33" s="277"/>
      <c r="L33" s="277"/>
      <c r="M33" s="277"/>
      <c r="N33" s="277"/>
      <c r="O33" s="277"/>
      <c r="P33" s="277"/>
      <c r="Q33" s="185"/>
      <c r="R33" s="185"/>
      <c r="S33" s="88"/>
      <c r="T33" s="185"/>
      <c r="U33" s="186"/>
    </row>
    <row r="34" spans="1:21" ht="19.350000000000001" hidden="1" customHeight="1" x14ac:dyDescent="0.25">
      <c r="A34" s="146"/>
      <c r="B34" s="269"/>
      <c r="C34" s="269"/>
      <c r="D34" s="276"/>
      <c r="E34" s="277"/>
      <c r="F34" s="276"/>
      <c r="G34" s="277"/>
      <c r="H34" s="278"/>
      <c r="I34" s="276"/>
      <c r="J34" s="277"/>
      <c r="K34" s="277"/>
      <c r="L34" s="277"/>
      <c r="M34" s="277"/>
      <c r="N34" s="277"/>
      <c r="O34" s="277"/>
      <c r="P34" s="277"/>
      <c r="Q34" s="185"/>
      <c r="R34" s="185"/>
      <c r="S34" s="88"/>
      <c r="T34" s="185"/>
      <c r="U34" s="186"/>
    </row>
    <row r="35" spans="1:21" ht="19.350000000000001" hidden="1" customHeight="1" x14ac:dyDescent="0.25">
      <c r="A35" s="146"/>
      <c r="B35" s="269"/>
      <c r="C35" s="269"/>
      <c r="D35" s="276"/>
      <c r="E35" s="277"/>
      <c r="F35" s="276"/>
      <c r="G35" s="277"/>
      <c r="H35" s="278"/>
      <c r="I35" s="276"/>
      <c r="J35" s="277"/>
      <c r="K35" s="277"/>
      <c r="L35" s="277"/>
      <c r="M35" s="277"/>
      <c r="N35" s="277"/>
      <c r="O35" s="277"/>
      <c r="P35" s="277"/>
      <c r="Q35" s="185"/>
      <c r="R35" s="185"/>
      <c r="S35" s="88"/>
      <c r="T35" s="185"/>
      <c r="U35" s="186"/>
    </row>
    <row r="36" spans="1:21" ht="19.350000000000001" hidden="1" customHeight="1" x14ac:dyDescent="0.25">
      <c r="A36" s="146"/>
      <c r="B36" s="269"/>
      <c r="C36" s="269"/>
      <c r="D36" s="276"/>
      <c r="E36" s="277"/>
      <c r="F36" s="276"/>
      <c r="G36" s="277"/>
      <c r="H36" s="278"/>
      <c r="I36" s="276"/>
      <c r="J36" s="277"/>
      <c r="K36" s="277"/>
      <c r="L36" s="277"/>
      <c r="M36" s="277"/>
      <c r="N36" s="277"/>
      <c r="O36" s="277"/>
      <c r="P36" s="277"/>
      <c r="Q36" s="185"/>
      <c r="R36" s="185"/>
      <c r="S36" s="88"/>
      <c r="T36" s="185"/>
      <c r="U36" s="186"/>
    </row>
    <row r="37" spans="1:21" ht="19.350000000000001" hidden="1" customHeight="1" x14ac:dyDescent="0.25">
      <c r="A37" s="146"/>
      <c r="B37" s="269"/>
      <c r="C37" s="269"/>
      <c r="D37" s="276"/>
      <c r="E37" s="277"/>
      <c r="F37" s="276"/>
      <c r="G37" s="277"/>
      <c r="H37" s="278"/>
      <c r="I37" s="276"/>
      <c r="J37" s="277"/>
      <c r="K37" s="277"/>
      <c r="L37" s="277"/>
      <c r="M37" s="277"/>
      <c r="N37" s="277"/>
      <c r="O37" s="277"/>
      <c r="P37" s="277"/>
      <c r="Q37" s="185"/>
      <c r="R37" s="185"/>
      <c r="S37" s="88"/>
      <c r="T37" s="185"/>
      <c r="U37" s="186"/>
    </row>
    <row r="38" spans="1:21" ht="19.350000000000001" hidden="1" customHeight="1" x14ac:dyDescent="0.25">
      <c r="A38" s="146"/>
      <c r="B38" s="269"/>
      <c r="C38" s="269"/>
      <c r="D38" s="276"/>
      <c r="E38" s="277"/>
      <c r="F38" s="276"/>
      <c r="G38" s="277"/>
      <c r="H38" s="278"/>
      <c r="I38" s="276"/>
      <c r="J38" s="277"/>
      <c r="K38" s="277"/>
      <c r="L38" s="277"/>
      <c r="M38" s="277"/>
      <c r="N38" s="277"/>
      <c r="O38" s="277"/>
      <c r="P38" s="277"/>
      <c r="Q38" s="185"/>
      <c r="R38" s="185"/>
      <c r="S38" s="88"/>
      <c r="T38" s="185"/>
      <c r="U38" s="186"/>
    </row>
    <row r="39" spans="1:21" ht="19.350000000000001" hidden="1" customHeight="1" x14ac:dyDescent="0.25">
      <c r="A39" s="146"/>
      <c r="B39" s="269"/>
      <c r="C39" s="269"/>
      <c r="D39" s="276"/>
      <c r="E39" s="277"/>
      <c r="F39" s="276"/>
      <c r="G39" s="277"/>
      <c r="H39" s="278"/>
      <c r="I39" s="276"/>
      <c r="J39" s="277"/>
      <c r="K39" s="277"/>
      <c r="L39" s="277"/>
      <c r="M39" s="277"/>
      <c r="N39" s="277"/>
      <c r="O39" s="277"/>
      <c r="P39" s="277"/>
      <c r="Q39" s="185"/>
      <c r="R39" s="185"/>
      <c r="S39" s="88"/>
      <c r="T39" s="185"/>
      <c r="U39" s="186"/>
    </row>
    <row r="40" spans="1:21" ht="19.350000000000001" hidden="1" customHeight="1" x14ac:dyDescent="0.25">
      <c r="A40" s="146"/>
      <c r="B40" s="269"/>
      <c r="C40" s="269"/>
      <c r="D40" s="276"/>
      <c r="E40" s="277"/>
      <c r="F40" s="276"/>
      <c r="G40" s="277"/>
      <c r="H40" s="278"/>
      <c r="I40" s="276"/>
      <c r="J40" s="277"/>
      <c r="K40" s="277"/>
      <c r="L40" s="277"/>
      <c r="M40" s="277"/>
      <c r="N40" s="277"/>
      <c r="O40" s="277"/>
      <c r="P40" s="277"/>
      <c r="Q40" s="185"/>
      <c r="R40" s="185"/>
      <c r="S40" s="88"/>
      <c r="T40" s="185"/>
      <c r="U40" s="186"/>
    </row>
    <row r="41" spans="1:21" ht="19.350000000000001" hidden="1" customHeight="1" x14ac:dyDescent="0.25">
      <c r="A41" s="146"/>
      <c r="B41" s="269"/>
      <c r="C41" s="269"/>
      <c r="D41" s="276"/>
      <c r="E41" s="277"/>
      <c r="F41" s="276"/>
      <c r="G41" s="277"/>
      <c r="H41" s="278"/>
      <c r="I41" s="276"/>
      <c r="J41" s="277"/>
      <c r="K41" s="277"/>
      <c r="L41" s="277"/>
      <c r="M41" s="277"/>
      <c r="N41" s="277"/>
      <c r="O41" s="277"/>
      <c r="P41" s="277"/>
      <c r="Q41" s="185"/>
      <c r="R41" s="185"/>
      <c r="S41" s="88"/>
      <c r="T41" s="185"/>
      <c r="U41" s="186"/>
    </row>
    <row r="42" spans="1:21" ht="19.350000000000001" hidden="1" customHeight="1" x14ac:dyDescent="0.25">
      <c r="A42" s="146"/>
      <c r="B42" s="269"/>
      <c r="C42" s="269"/>
      <c r="D42" s="276"/>
      <c r="E42" s="277"/>
      <c r="F42" s="276"/>
      <c r="G42" s="277"/>
      <c r="H42" s="278"/>
      <c r="I42" s="276"/>
      <c r="J42" s="277"/>
      <c r="K42" s="277"/>
      <c r="L42" s="277"/>
      <c r="M42" s="277"/>
      <c r="N42" s="277"/>
      <c r="O42" s="277"/>
      <c r="P42" s="277"/>
      <c r="Q42" s="185"/>
      <c r="R42" s="185"/>
      <c r="S42" s="88"/>
      <c r="T42" s="185"/>
      <c r="U42" s="186"/>
    </row>
    <row r="43" spans="1:21" ht="19.350000000000001" hidden="1" customHeight="1" x14ac:dyDescent="0.25">
      <c r="A43" s="146"/>
      <c r="B43" s="269"/>
      <c r="C43" s="269"/>
      <c r="D43" s="276"/>
      <c r="E43" s="277"/>
      <c r="F43" s="276"/>
      <c r="G43" s="277"/>
      <c r="H43" s="278"/>
      <c r="I43" s="276"/>
      <c r="J43" s="277"/>
      <c r="K43" s="277"/>
      <c r="L43" s="277"/>
      <c r="M43" s="277"/>
      <c r="N43" s="277"/>
      <c r="O43" s="277"/>
      <c r="P43" s="277"/>
      <c r="Q43" s="185"/>
      <c r="R43" s="185"/>
      <c r="S43" s="88"/>
      <c r="T43" s="185"/>
      <c r="U43" s="186"/>
    </row>
    <row r="44" spans="1:21" ht="19.350000000000001" hidden="1" customHeight="1" x14ac:dyDescent="0.25">
      <c r="A44" s="146"/>
      <c r="B44" s="269"/>
      <c r="C44" s="269"/>
      <c r="D44" s="276"/>
      <c r="E44" s="277"/>
      <c r="F44" s="276"/>
      <c r="G44" s="277"/>
      <c r="H44" s="278"/>
      <c r="I44" s="276"/>
      <c r="J44" s="277"/>
      <c r="K44" s="277"/>
      <c r="L44" s="277"/>
      <c r="M44" s="277"/>
      <c r="N44" s="277"/>
      <c r="O44" s="277"/>
      <c r="P44" s="277"/>
      <c r="Q44" s="185"/>
      <c r="R44" s="185"/>
      <c r="S44" s="88"/>
      <c r="T44" s="185"/>
      <c r="U44" s="186"/>
    </row>
    <row r="45" spans="1:21" ht="19.350000000000001" hidden="1" customHeight="1" x14ac:dyDescent="0.25">
      <c r="A45" s="146"/>
      <c r="B45" s="269"/>
      <c r="C45" s="269"/>
      <c r="D45" s="276"/>
      <c r="E45" s="277"/>
      <c r="F45" s="276"/>
      <c r="G45" s="277"/>
      <c r="H45" s="278"/>
      <c r="I45" s="276"/>
      <c r="J45" s="277"/>
      <c r="K45" s="277"/>
      <c r="L45" s="277"/>
      <c r="M45" s="277"/>
      <c r="N45" s="277"/>
      <c r="O45" s="277"/>
      <c r="P45" s="277"/>
      <c r="Q45" s="185"/>
      <c r="R45" s="185"/>
      <c r="S45" s="88"/>
      <c r="T45" s="185"/>
      <c r="U45" s="186"/>
    </row>
    <row r="46" spans="1:21" ht="19.350000000000001" hidden="1" customHeight="1" x14ac:dyDescent="0.25">
      <c r="A46" s="146"/>
      <c r="B46" s="269"/>
      <c r="C46" s="269"/>
      <c r="D46" s="276"/>
      <c r="E46" s="277"/>
      <c r="F46" s="276"/>
      <c r="G46" s="277"/>
      <c r="H46" s="278"/>
      <c r="I46" s="276"/>
      <c r="J46" s="277"/>
      <c r="K46" s="277"/>
      <c r="L46" s="277"/>
      <c r="M46" s="277"/>
      <c r="N46" s="277"/>
      <c r="O46" s="277"/>
      <c r="P46" s="277"/>
      <c r="Q46" s="185"/>
      <c r="R46" s="185"/>
      <c r="S46" s="88"/>
      <c r="T46" s="185"/>
      <c r="U46" s="186"/>
    </row>
    <row r="47" spans="1:21" ht="19.350000000000001" hidden="1" customHeight="1" x14ac:dyDescent="0.25">
      <c r="A47" s="146"/>
      <c r="B47" s="269"/>
      <c r="C47" s="269"/>
      <c r="D47" s="276"/>
      <c r="E47" s="277"/>
      <c r="F47" s="276"/>
      <c r="G47" s="277"/>
      <c r="H47" s="278"/>
      <c r="I47" s="276"/>
      <c r="J47" s="277"/>
      <c r="K47" s="277"/>
      <c r="L47" s="277"/>
      <c r="M47" s="277"/>
      <c r="N47" s="277"/>
      <c r="O47" s="277"/>
      <c r="P47" s="277"/>
      <c r="Q47" s="185"/>
      <c r="R47" s="185"/>
      <c r="S47" s="88"/>
      <c r="T47" s="185"/>
      <c r="U47" s="186"/>
    </row>
    <row r="48" spans="1:21" ht="19.350000000000001" hidden="1" customHeight="1" x14ac:dyDescent="0.25">
      <c r="A48" s="146"/>
      <c r="B48" s="269"/>
      <c r="C48" s="269"/>
      <c r="D48" s="276"/>
      <c r="E48" s="277"/>
      <c r="F48" s="276"/>
      <c r="G48" s="277"/>
      <c r="H48" s="278"/>
      <c r="I48" s="276"/>
      <c r="J48" s="277"/>
      <c r="K48" s="277"/>
      <c r="L48" s="277"/>
      <c r="M48" s="277"/>
      <c r="N48" s="277"/>
      <c r="O48" s="277"/>
      <c r="P48" s="277"/>
      <c r="Q48" s="185"/>
      <c r="R48" s="185"/>
      <c r="S48" s="88"/>
      <c r="T48" s="185"/>
      <c r="U48" s="186"/>
    </row>
    <row r="49" spans="1:21" ht="19.350000000000001" hidden="1" customHeight="1" x14ac:dyDescent="0.25">
      <c r="A49" s="146"/>
      <c r="B49" s="269"/>
      <c r="C49" s="269"/>
      <c r="D49" s="276"/>
      <c r="E49" s="277"/>
      <c r="F49" s="276"/>
      <c r="G49" s="277"/>
      <c r="H49" s="278"/>
      <c r="I49" s="276"/>
      <c r="J49" s="277"/>
      <c r="K49" s="277"/>
      <c r="L49" s="277"/>
      <c r="M49" s="277"/>
      <c r="N49" s="277"/>
      <c r="O49" s="277"/>
      <c r="P49" s="277"/>
      <c r="Q49" s="185"/>
      <c r="R49" s="185"/>
      <c r="S49" s="88"/>
      <c r="T49" s="185"/>
      <c r="U49" s="186"/>
    </row>
    <row r="50" spans="1:21" ht="19.350000000000001" hidden="1" customHeight="1" x14ac:dyDescent="0.25">
      <c r="A50" s="146"/>
      <c r="B50" s="269"/>
      <c r="C50" s="269"/>
      <c r="D50" s="276"/>
      <c r="E50" s="277"/>
      <c r="F50" s="276"/>
      <c r="G50" s="277"/>
      <c r="H50" s="278"/>
      <c r="I50" s="276"/>
      <c r="J50" s="277"/>
      <c r="K50" s="277"/>
      <c r="L50" s="277"/>
      <c r="M50" s="277"/>
      <c r="N50" s="277"/>
      <c r="O50" s="277"/>
      <c r="P50" s="277"/>
      <c r="Q50" s="185"/>
      <c r="R50" s="185"/>
      <c r="S50" s="88"/>
      <c r="T50" s="185"/>
      <c r="U50" s="186"/>
    </row>
    <row r="51" spans="1:21" ht="19.350000000000001" hidden="1" customHeight="1" x14ac:dyDescent="0.25">
      <c r="A51" s="146"/>
      <c r="B51" s="269"/>
      <c r="C51" s="269"/>
      <c r="D51" s="276"/>
      <c r="E51" s="277"/>
      <c r="F51" s="276"/>
      <c r="G51" s="277"/>
      <c r="H51" s="278"/>
      <c r="I51" s="276"/>
      <c r="J51" s="277"/>
      <c r="K51" s="277"/>
      <c r="L51" s="277"/>
      <c r="M51" s="277"/>
      <c r="N51" s="277"/>
      <c r="O51" s="277"/>
      <c r="P51" s="277"/>
      <c r="Q51" s="185"/>
      <c r="R51" s="185"/>
      <c r="S51" s="88"/>
      <c r="T51" s="185"/>
      <c r="U51" s="186"/>
    </row>
    <row r="52" spans="1:21" ht="19.350000000000001" hidden="1" customHeight="1" x14ac:dyDescent="0.25">
      <c r="A52" s="146"/>
      <c r="B52" s="269"/>
      <c r="C52" s="269"/>
      <c r="D52" s="276"/>
      <c r="E52" s="277"/>
      <c r="F52" s="276"/>
      <c r="G52" s="277"/>
      <c r="H52" s="278"/>
      <c r="I52" s="276"/>
      <c r="J52" s="277"/>
      <c r="K52" s="277"/>
      <c r="L52" s="277"/>
      <c r="M52" s="277"/>
      <c r="N52" s="277"/>
      <c r="O52" s="277"/>
      <c r="P52" s="277"/>
      <c r="Q52" s="185"/>
      <c r="R52" s="185"/>
      <c r="S52" s="88"/>
      <c r="T52" s="185"/>
      <c r="U52" s="186"/>
    </row>
    <row r="53" spans="1:21" ht="19.350000000000001" hidden="1" customHeight="1" x14ac:dyDescent="0.25">
      <c r="A53" s="146"/>
      <c r="B53" s="269"/>
      <c r="C53" s="269"/>
      <c r="D53" s="276"/>
      <c r="E53" s="277"/>
      <c r="F53" s="276"/>
      <c r="G53" s="277"/>
      <c r="H53" s="278"/>
      <c r="I53" s="276"/>
      <c r="J53" s="277"/>
      <c r="K53" s="277"/>
      <c r="L53" s="277"/>
      <c r="M53" s="277"/>
      <c r="N53" s="277"/>
      <c r="O53" s="277"/>
      <c r="P53" s="277"/>
      <c r="Q53" s="185"/>
      <c r="R53" s="185"/>
      <c r="S53" s="88"/>
      <c r="T53" s="185"/>
      <c r="U53" s="186"/>
    </row>
    <row r="54" spans="1:21" ht="19.350000000000001" hidden="1" customHeight="1" x14ac:dyDescent="0.25">
      <c r="A54" s="146"/>
      <c r="B54" s="269"/>
      <c r="C54" s="269"/>
      <c r="D54" s="276"/>
      <c r="E54" s="277"/>
      <c r="F54" s="276"/>
      <c r="G54" s="277"/>
      <c r="H54" s="278"/>
      <c r="I54" s="276"/>
      <c r="J54" s="277"/>
      <c r="K54" s="277"/>
      <c r="L54" s="277"/>
      <c r="M54" s="277"/>
      <c r="N54" s="277"/>
      <c r="O54" s="277"/>
      <c r="P54" s="277"/>
      <c r="Q54" s="185"/>
      <c r="R54" s="185"/>
      <c r="S54" s="88"/>
      <c r="T54" s="185"/>
      <c r="U54" s="186"/>
    </row>
    <row r="55" spans="1:21" ht="19.350000000000001" hidden="1" customHeight="1" x14ac:dyDescent="0.25">
      <c r="A55" s="146"/>
      <c r="B55" s="269"/>
      <c r="C55" s="269"/>
      <c r="D55" s="276"/>
      <c r="E55" s="277"/>
      <c r="F55" s="276"/>
      <c r="G55" s="277"/>
      <c r="H55" s="278"/>
      <c r="I55" s="276"/>
      <c r="J55" s="277"/>
      <c r="K55" s="277"/>
      <c r="L55" s="277"/>
      <c r="M55" s="277"/>
      <c r="N55" s="277"/>
      <c r="O55" s="277"/>
      <c r="P55" s="277"/>
      <c r="Q55" s="185"/>
      <c r="R55" s="185"/>
      <c r="S55" s="88"/>
      <c r="T55" s="185"/>
      <c r="U55" s="186"/>
    </row>
    <row r="56" spans="1:21" ht="19.350000000000001" hidden="1" customHeight="1" x14ac:dyDescent="0.25">
      <c r="A56" s="146"/>
      <c r="B56" s="269"/>
      <c r="C56" s="269"/>
      <c r="D56" s="276"/>
      <c r="E56" s="277"/>
      <c r="F56" s="276"/>
      <c r="G56" s="277"/>
      <c r="H56" s="278"/>
      <c r="I56" s="276"/>
      <c r="J56" s="277"/>
      <c r="K56" s="277"/>
      <c r="L56" s="277"/>
      <c r="M56" s="277"/>
      <c r="N56" s="277"/>
      <c r="O56" s="277"/>
      <c r="P56" s="277"/>
      <c r="Q56" s="185"/>
      <c r="R56" s="185"/>
      <c r="S56" s="88"/>
      <c r="T56" s="185"/>
      <c r="U56" s="186"/>
    </row>
    <row r="57" spans="1:21" ht="9" customHeight="1" x14ac:dyDescent="0.25">
      <c r="A57" s="279"/>
      <c r="B57" s="280"/>
      <c r="C57" s="124"/>
      <c r="D57" s="281"/>
      <c r="E57" s="282"/>
      <c r="F57" s="281"/>
      <c r="G57" s="282"/>
      <c r="H57" s="283"/>
      <c r="I57" s="281"/>
      <c r="J57" s="283"/>
      <c r="K57" s="282"/>
      <c r="L57" s="282"/>
      <c r="M57" s="282"/>
      <c r="N57" s="282"/>
      <c r="O57" s="282"/>
      <c r="P57" s="282"/>
      <c r="Q57" s="188"/>
      <c r="R57" s="188"/>
      <c r="S57" s="187"/>
      <c r="T57" s="188"/>
      <c r="U57" s="166"/>
    </row>
    <row r="58" spans="1:21" ht="21" customHeight="1" x14ac:dyDescent="0.25">
      <c r="A58" s="554"/>
      <c r="B58" s="554"/>
      <c r="C58" s="124" t="s">
        <v>156</v>
      </c>
      <c r="D58" s="152"/>
      <c r="E58" s="284"/>
      <c r="F58" s="152"/>
      <c r="G58" s="284"/>
      <c r="H58" s="114"/>
      <c r="I58" s="152"/>
      <c r="J58" s="284"/>
      <c r="K58" s="284"/>
      <c r="L58" s="284"/>
      <c r="M58" s="284"/>
      <c r="N58" s="284"/>
      <c r="O58" s="284"/>
      <c r="P58" s="284"/>
      <c r="S58" s="189"/>
    </row>
    <row r="59" spans="1:21" ht="18.75" customHeight="1" x14ac:dyDescent="0.25">
      <c r="A59" s="285"/>
      <c r="B59" s="235"/>
      <c r="C59" s="235" t="s">
        <v>167</v>
      </c>
      <c r="D59" s="235"/>
      <c r="E59" s="235"/>
      <c r="F59" s="235"/>
      <c r="G59" s="235"/>
      <c r="H59" s="235"/>
      <c r="I59" s="235"/>
      <c r="J59" s="159"/>
      <c r="K59" s="159"/>
      <c r="L59" s="159"/>
      <c r="M59" s="159"/>
      <c r="N59" s="159"/>
      <c r="O59" s="159"/>
      <c r="P59" s="159"/>
      <c r="Q59" s="190"/>
      <c r="R59" s="190"/>
      <c r="T59" s="190"/>
      <c r="U59" s="190"/>
    </row>
    <row r="60" spans="1:21" ht="13.5" customHeight="1" x14ac:dyDescent="0.25">
      <c r="A60" s="1"/>
    </row>
    <row r="61" spans="1:21" x14ac:dyDescent="0.25">
      <c r="H61" s="178"/>
      <c r="Q61" s="178"/>
      <c r="R61" s="178"/>
      <c r="T61" s="178"/>
      <c r="U61" s="178"/>
    </row>
    <row r="62" spans="1:21" x14ac:dyDescent="0.25">
      <c r="H62" s="178"/>
      <c r="Q62" s="178"/>
      <c r="R62" s="178"/>
      <c r="T62" s="178"/>
      <c r="U62" s="178"/>
    </row>
    <row r="63" spans="1:21" x14ac:dyDescent="0.25">
      <c r="H63" s="178"/>
      <c r="Q63" s="178"/>
      <c r="R63" s="178"/>
      <c r="T63" s="178"/>
      <c r="U63" s="178"/>
    </row>
  </sheetData>
  <mergeCells count="10">
    <mergeCell ref="I5:S5"/>
    <mergeCell ref="A58:B58"/>
    <mergeCell ref="A1:U1"/>
    <mergeCell ref="A4:A6"/>
    <mergeCell ref="B4:B6"/>
    <mergeCell ref="C4:C6"/>
    <mergeCell ref="D4:H4"/>
    <mergeCell ref="I4:S4"/>
    <mergeCell ref="U4:U6"/>
    <mergeCell ref="D5:H5"/>
  </mergeCells>
  <printOptions horizontalCentered="1"/>
  <pageMargins left="0.45" right="0.2" top="0.75" bottom="0.75" header="0.3" footer="0.3"/>
  <pageSetup paperSize="9" orientation="landscape"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61"/>
  <sheetViews>
    <sheetView workbookViewId="0">
      <selection activeCell="F71" sqref="F70:F71"/>
    </sheetView>
  </sheetViews>
  <sheetFormatPr defaultColWidth="9.28515625" defaultRowHeight="16.5" x14ac:dyDescent="0.25"/>
  <cols>
    <col min="1" max="1" width="6" style="125" customWidth="1"/>
    <col min="2" max="2" width="23.42578125" style="125" hidden="1" customWidth="1"/>
    <col min="3" max="3" width="14.85546875" style="124" customWidth="1"/>
    <col min="4" max="7" width="9" style="127" customWidth="1"/>
    <col min="8" max="8" width="9" style="124" customWidth="1"/>
    <col min="9" max="15" width="9" style="127" customWidth="1"/>
    <col min="16" max="16" width="41.28515625" style="124" hidden="1" customWidth="1"/>
    <col min="17" max="16384" width="9.28515625" style="124"/>
  </cols>
  <sheetData>
    <row r="1" spans="1:18" ht="24.75" customHeight="1" x14ac:dyDescent="0.25">
      <c r="A1" s="490" t="s">
        <v>105</v>
      </c>
      <c r="B1" s="490"/>
      <c r="C1" s="490"/>
      <c r="D1" s="490"/>
      <c r="E1" s="490"/>
      <c r="F1" s="490"/>
      <c r="G1" s="490"/>
      <c r="H1" s="490"/>
      <c r="I1" s="490"/>
      <c r="J1" s="490"/>
      <c r="K1" s="490"/>
      <c r="L1" s="490"/>
      <c r="M1" s="490"/>
      <c r="N1" s="490"/>
      <c r="O1" s="490"/>
      <c r="P1" s="123"/>
    </row>
    <row r="2" spans="1:18" ht="18.75" customHeight="1" x14ac:dyDescent="0.25">
      <c r="C2" s="126"/>
      <c r="E2" s="128"/>
      <c r="G2" s="128"/>
      <c r="O2" s="128"/>
    </row>
    <row r="3" spans="1:18" ht="27" customHeight="1" x14ac:dyDescent="0.25">
      <c r="C3" s="126"/>
      <c r="E3" s="128"/>
      <c r="G3" s="128"/>
      <c r="O3" s="129" t="s">
        <v>62</v>
      </c>
    </row>
    <row r="4" spans="1:18" s="130" customFormat="1" ht="24.75" customHeight="1" x14ac:dyDescent="0.25">
      <c r="A4" s="482" t="s">
        <v>2</v>
      </c>
      <c r="B4" s="482" t="s">
        <v>106</v>
      </c>
      <c r="C4" s="482" t="s">
        <v>4</v>
      </c>
      <c r="D4" s="563" t="s">
        <v>107</v>
      </c>
      <c r="E4" s="564"/>
      <c r="F4" s="564"/>
      <c r="G4" s="564"/>
      <c r="H4" s="564"/>
      <c r="I4" s="563" t="s">
        <v>108</v>
      </c>
      <c r="J4" s="564"/>
      <c r="K4" s="564"/>
      <c r="L4" s="564"/>
      <c r="M4" s="564"/>
      <c r="N4" s="564"/>
      <c r="O4" s="565"/>
      <c r="P4" s="560" t="s">
        <v>8</v>
      </c>
    </row>
    <row r="5" spans="1:18" s="123" customFormat="1" ht="25.35" customHeight="1" x14ac:dyDescent="0.25">
      <c r="A5" s="492"/>
      <c r="B5" s="492"/>
      <c r="C5" s="492"/>
      <c r="D5" s="563" t="s">
        <v>109</v>
      </c>
      <c r="E5" s="564"/>
      <c r="F5" s="564"/>
      <c r="G5" s="564"/>
      <c r="H5" s="564"/>
      <c r="I5" s="563" t="s">
        <v>109</v>
      </c>
      <c r="J5" s="564"/>
      <c r="K5" s="564"/>
      <c r="L5" s="564"/>
      <c r="M5" s="564"/>
      <c r="N5" s="564"/>
      <c r="O5" s="565"/>
      <c r="P5" s="561"/>
      <c r="Q5" s="131"/>
      <c r="R5" s="131"/>
    </row>
    <row r="6" spans="1:18" s="123" customFormat="1" ht="22.5" customHeight="1" x14ac:dyDescent="0.25">
      <c r="A6" s="483"/>
      <c r="B6" s="483"/>
      <c r="C6" s="483"/>
      <c r="D6" s="132">
        <v>2</v>
      </c>
      <c r="E6" s="132">
        <v>3</v>
      </c>
      <c r="F6" s="132">
        <v>6</v>
      </c>
      <c r="G6" s="132">
        <v>9</v>
      </c>
      <c r="H6" s="132">
        <v>12</v>
      </c>
      <c r="I6" s="132">
        <v>2</v>
      </c>
      <c r="J6" s="132">
        <v>3</v>
      </c>
      <c r="K6" s="132">
        <v>4</v>
      </c>
      <c r="L6" s="132">
        <v>6</v>
      </c>
      <c r="M6" s="132">
        <v>7</v>
      </c>
      <c r="N6" s="132">
        <v>9</v>
      </c>
      <c r="O6" s="133">
        <v>12</v>
      </c>
      <c r="P6" s="562"/>
      <c r="Q6" s="131"/>
      <c r="R6" s="131"/>
    </row>
    <row r="7" spans="1:18" ht="19.350000000000001" customHeight="1" x14ac:dyDescent="0.25">
      <c r="A7" s="134" t="s">
        <v>17</v>
      </c>
      <c r="B7" s="134" t="s">
        <v>18</v>
      </c>
      <c r="C7" s="134" t="s">
        <v>19</v>
      </c>
      <c r="D7" s="134">
        <v>1</v>
      </c>
      <c r="E7" s="134">
        <v>2</v>
      </c>
      <c r="F7" s="134">
        <v>3</v>
      </c>
      <c r="G7" s="134">
        <v>4</v>
      </c>
      <c r="H7" s="134">
        <v>5</v>
      </c>
      <c r="I7" s="134">
        <v>6</v>
      </c>
      <c r="J7" s="134">
        <v>7</v>
      </c>
      <c r="K7" s="134">
        <v>8</v>
      </c>
      <c r="L7" s="134">
        <v>9</v>
      </c>
      <c r="M7" s="134">
        <v>10</v>
      </c>
      <c r="N7" s="134">
        <v>11</v>
      </c>
      <c r="O7" s="134">
        <v>12</v>
      </c>
      <c r="P7" s="134">
        <v>18</v>
      </c>
      <c r="Q7" s="135"/>
      <c r="R7" s="136"/>
    </row>
    <row r="8" spans="1:18" ht="19.350000000000001" customHeight="1" x14ac:dyDescent="0.25">
      <c r="A8" s="137">
        <v>1</v>
      </c>
      <c r="B8" s="137" t="s">
        <v>20</v>
      </c>
      <c r="C8" s="227" t="s">
        <v>110</v>
      </c>
      <c r="D8" s="138">
        <v>0.9</v>
      </c>
      <c r="E8" s="138">
        <v>1</v>
      </c>
      <c r="F8" s="138">
        <v>1.2</v>
      </c>
      <c r="G8" s="138">
        <v>1.1000000000000001</v>
      </c>
      <c r="H8" s="138">
        <v>1.2</v>
      </c>
      <c r="I8" s="138">
        <v>1.8</v>
      </c>
      <c r="J8" s="138">
        <v>1.7</v>
      </c>
      <c r="K8" s="138">
        <v>1.6</v>
      </c>
      <c r="L8" s="138">
        <v>1.4</v>
      </c>
      <c r="M8" s="138">
        <v>1.6</v>
      </c>
      <c r="N8" s="138">
        <v>1.2</v>
      </c>
      <c r="O8" s="139">
        <v>1.7</v>
      </c>
      <c r="P8" s="140"/>
      <c r="Q8" s="135"/>
      <c r="R8" s="136"/>
    </row>
    <row r="9" spans="1:18" ht="19.350000000000001" customHeight="1" x14ac:dyDescent="0.25">
      <c r="A9" s="137">
        <v>2</v>
      </c>
      <c r="B9" s="137" t="s">
        <v>22</v>
      </c>
      <c r="C9" s="227" t="s">
        <v>23</v>
      </c>
      <c r="D9" s="138">
        <v>2.2999999999999998</v>
      </c>
      <c r="E9" s="138">
        <v>2.2999999999999998</v>
      </c>
      <c r="F9" s="138">
        <v>2.2999999999999998</v>
      </c>
      <c r="G9" s="138">
        <v>2.5</v>
      </c>
      <c r="H9" s="138">
        <v>2.7</v>
      </c>
      <c r="I9" s="138">
        <v>1.9</v>
      </c>
      <c r="J9" s="138">
        <v>1.4</v>
      </c>
      <c r="K9" s="138">
        <v>0.9</v>
      </c>
      <c r="L9" s="138">
        <v>1.5</v>
      </c>
      <c r="M9" s="138">
        <v>1.5</v>
      </c>
      <c r="N9" s="138">
        <v>1.8</v>
      </c>
      <c r="O9" s="139">
        <v>1.9</v>
      </c>
      <c r="P9" s="140"/>
      <c r="Q9" s="135"/>
      <c r="R9" s="136"/>
    </row>
    <row r="10" spans="1:18" ht="19.350000000000001" customHeight="1" x14ac:dyDescent="0.25">
      <c r="A10" s="137">
        <v>3</v>
      </c>
      <c r="B10" s="137" t="s">
        <v>24</v>
      </c>
      <c r="C10" s="227" t="s">
        <v>77</v>
      </c>
      <c r="D10" s="138">
        <v>0.4</v>
      </c>
      <c r="E10" s="138">
        <v>0.1</v>
      </c>
      <c r="F10" s="138">
        <v>0.7</v>
      </c>
      <c r="G10" s="138">
        <v>1.1000000000000001</v>
      </c>
      <c r="H10" s="138">
        <v>1</v>
      </c>
      <c r="I10" s="138">
        <v>1.1000000000000001</v>
      </c>
      <c r="J10" s="138">
        <v>0.7</v>
      </c>
      <c r="K10" s="138">
        <v>0.5</v>
      </c>
      <c r="L10" s="138">
        <v>0.8</v>
      </c>
      <c r="M10" s="138">
        <v>0.8</v>
      </c>
      <c r="N10" s="138">
        <v>1.2</v>
      </c>
      <c r="O10" s="139">
        <v>1.4</v>
      </c>
      <c r="P10" s="140"/>
      <c r="Q10" s="135"/>
      <c r="R10" s="136"/>
    </row>
    <row r="11" spans="1:18" ht="19.350000000000001" customHeight="1" x14ac:dyDescent="0.25">
      <c r="A11" s="137">
        <v>4</v>
      </c>
      <c r="B11" s="137" t="s">
        <v>26</v>
      </c>
      <c r="C11" s="227" t="s">
        <v>27</v>
      </c>
      <c r="D11" s="138">
        <v>0.3</v>
      </c>
      <c r="E11" s="138">
        <v>0.2</v>
      </c>
      <c r="F11" s="138">
        <v>0.3</v>
      </c>
      <c r="G11" s="138">
        <v>0.1</v>
      </c>
      <c r="H11" s="138" t="s">
        <v>111</v>
      </c>
      <c r="I11" s="138">
        <v>0.3</v>
      </c>
      <c r="J11" s="138">
        <v>0.3</v>
      </c>
      <c r="K11" s="138">
        <v>0</v>
      </c>
      <c r="L11" s="138">
        <v>0.3</v>
      </c>
      <c r="M11" s="138">
        <v>0.3</v>
      </c>
      <c r="N11" s="138">
        <v>0.2</v>
      </c>
      <c r="O11" s="141">
        <v>0.2</v>
      </c>
      <c r="P11" s="140"/>
      <c r="Q11" s="135"/>
      <c r="R11" s="136"/>
    </row>
    <row r="12" spans="1:18" ht="19.350000000000001" customHeight="1" x14ac:dyDescent="0.25">
      <c r="A12" s="137">
        <v>5</v>
      </c>
      <c r="B12" s="137" t="s">
        <v>28</v>
      </c>
      <c r="C12" s="227" t="s">
        <v>80</v>
      </c>
      <c r="D12" s="138">
        <v>0.8</v>
      </c>
      <c r="E12" s="138">
        <v>0.7</v>
      </c>
      <c r="F12" s="138">
        <v>0.8</v>
      </c>
      <c r="G12" s="138">
        <v>1.2</v>
      </c>
      <c r="H12" s="138">
        <v>1</v>
      </c>
      <c r="I12" s="138">
        <v>0.7</v>
      </c>
      <c r="J12" s="138">
        <v>0.7</v>
      </c>
      <c r="K12" s="138">
        <v>0.4</v>
      </c>
      <c r="L12" s="138">
        <v>0.5</v>
      </c>
      <c r="M12" s="138">
        <v>0.5</v>
      </c>
      <c r="N12" s="138">
        <v>0.7</v>
      </c>
      <c r="O12" s="139">
        <v>0.8</v>
      </c>
      <c r="P12" s="140"/>
      <c r="Q12" s="135"/>
      <c r="R12" s="136"/>
    </row>
    <row r="13" spans="1:18" ht="19.350000000000001" customHeight="1" x14ac:dyDescent="0.25">
      <c r="A13" s="137">
        <v>6</v>
      </c>
      <c r="B13" s="137" t="s">
        <v>34</v>
      </c>
      <c r="C13" s="227" t="s">
        <v>35</v>
      </c>
      <c r="D13" s="138">
        <v>4.5999999999999996</v>
      </c>
      <c r="E13" s="138">
        <v>4.5999999999999996</v>
      </c>
      <c r="F13" s="138">
        <v>4.9000000000000004</v>
      </c>
      <c r="G13" s="138">
        <v>4.8</v>
      </c>
      <c r="H13" s="138">
        <v>4.8</v>
      </c>
      <c r="I13" s="138">
        <v>4.5</v>
      </c>
      <c r="J13" s="138">
        <v>4.5</v>
      </c>
      <c r="K13" s="138">
        <v>3.5</v>
      </c>
      <c r="L13" s="138">
        <v>4</v>
      </c>
      <c r="M13" s="138">
        <v>4.5999999999999996</v>
      </c>
      <c r="N13" s="138">
        <v>4.8</v>
      </c>
      <c r="O13" s="139">
        <v>4.8</v>
      </c>
      <c r="P13" s="140"/>
      <c r="Q13" s="135"/>
      <c r="R13" s="136"/>
    </row>
    <row r="14" spans="1:18" ht="19.350000000000001" customHeight="1" x14ac:dyDescent="0.25">
      <c r="A14" s="137">
        <v>7</v>
      </c>
      <c r="B14" s="137" t="s">
        <v>36</v>
      </c>
      <c r="C14" s="227" t="s">
        <v>82</v>
      </c>
      <c r="D14" s="138">
        <v>6.3</v>
      </c>
      <c r="E14" s="138">
        <v>6.4</v>
      </c>
      <c r="F14" s="138">
        <v>6.8</v>
      </c>
      <c r="G14" s="138">
        <v>6.9</v>
      </c>
      <c r="H14" s="138">
        <v>6.8</v>
      </c>
      <c r="I14" s="138">
        <v>6.5</v>
      </c>
      <c r="J14" s="138">
        <v>6.5</v>
      </c>
      <c r="K14" s="138">
        <v>0.6</v>
      </c>
      <c r="L14" s="138">
        <v>6.4</v>
      </c>
      <c r="M14" s="138">
        <v>6.4</v>
      </c>
      <c r="N14" s="138">
        <v>6.3</v>
      </c>
      <c r="O14" s="139">
        <v>6.5</v>
      </c>
      <c r="P14" s="140"/>
      <c r="Q14" s="135"/>
      <c r="R14" s="136"/>
    </row>
    <row r="15" spans="1:18" ht="19.350000000000001" customHeight="1" x14ac:dyDescent="0.25">
      <c r="A15" s="137">
        <v>8</v>
      </c>
      <c r="B15" s="137" t="s">
        <v>38</v>
      </c>
      <c r="C15" s="227" t="s">
        <v>39</v>
      </c>
      <c r="D15" s="138">
        <v>0.8</v>
      </c>
      <c r="E15" s="138">
        <v>0.7</v>
      </c>
      <c r="F15" s="138">
        <v>0.4</v>
      </c>
      <c r="G15" s="138">
        <v>0.1</v>
      </c>
      <c r="H15" s="138">
        <v>-0.2</v>
      </c>
      <c r="I15" s="138">
        <v>1.1000000000000001</v>
      </c>
      <c r="J15" s="138">
        <v>1.2</v>
      </c>
      <c r="K15" s="138">
        <v>0.6</v>
      </c>
      <c r="L15" s="138">
        <v>0.9</v>
      </c>
      <c r="M15" s="138">
        <v>0.9</v>
      </c>
      <c r="N15" s="138">
        <v>1</v>
      </c>
      <c r="O15" s="139">
        <v>1.1000000000000001</v>
      </c>
      <c r="P15" s="140"/>
      <c r="Q15" s="135"/>
      <c r="R15" s="136"/>
    </row>
    <row r="16" spans="1:18" ht="19.350000000000001" customHeight="1" x14ac:dyDescent="0.25">
      <c r="A16" s="137">
        <v>9</v>
      </c>
      <c r="B16" s="137" t="s">
        <v>40</v>
      </c>
      <c r="C16" s="227" t="s">
        <v>84</v>
      </c>
      <c r="D16" s="138">
        <v>2.2000000000000002</v>
      </c>
      <c r="E16" s="138">
        <v>2.1</v>
      </c>
      <c r="F16" s="138">
        <v>2.5</v>
      </c>
      <c r="G16" s="138">
        <v>2.5</v>
      </c>
      <c r="H16" s="138">
        <v>2.2000000000000002</v>
      </c>
      <c r="I16" s="138">
        <v>1.6</v>
      </c>
      <c r="J16" s="138">
        <v>1.6</v>
      </c>
      <c r="K16" s="138">
        <v>1.8</v>
      </c>
      <c r="L16" s="138">
        <v>0.8</v>
      </c>
      <c r="M16" s="138">
        <v>0.8</v>
      </c>
      <c r="N16" s="138">
        <v>1</v>
      </c>
      <c r="O16" s="139">
        <v>1</v>
      </c>
      <c r="P16" s="140"/>
      <c r="Q16" s="135"/>
      <c r="R16" s="136"/>
    </row>
    <row r="17" spans="1:18" ht="19.350000000000001" customHeight="1" x14ac:dyDescent="0.25">
      <c r="A17" s="137">
        <v>10</v>
      </c>
      <c r="B17" s="137" t="s">
        <v>42</v>
      </c>
      <c r="C17" s="227" t="s">
        <v>43</v>
      </c>
      <c r="D17" s="138">
        <v>1.4</v>
      </c>
      <c r="E17" s="138">
        <v>1.4</v>
      </c>
      <c r="F17" s="138">
        <v>1.3</v>
      </c>
      <c r="G17" s="138">
        <v>1.2</v>
      </c>
      <c r="H17" s="138">
        <v>1.2</v>
      </c>
      <c r="I17" s="138">
        <v>1.8</v>
      </c>
      <c r="J17" s="138">
        <v>1.9</v>
      </c>
      <c r="K17" s="138">
        <v>1.8</v>
      </c>
      <c r="L17" s="138">
        <v>1.7</v>
      </c>
      <c r="M17" s="138">
        <v>1.7</v>
      </c>
      <c r="N17" s="138">
        <v>1.7</v>
      </c>
      <c r="O17" s="139">
        <v>1.8</v>
      </c>
      <c r="P17" s="140"/>
      <c r="Q17" s="135"/>
      <c r="R17" s="136"/>
    </row>
    <row r="18" spans="1:18" ht="19.350000000000001" customHeight="1" x14ac:dyDescent="0.25">
      <c r="A18" s="142">
        <v>11</v>
      </c>
      <c r="B18" s="142" t="s">
        <v>46</v>
      </c>
      <c r="C18" s="234" t="s">
        <v>87</v>
      </c>
      <c r="D18" s="115">
        <v>3.4</v>
      </c>
      <c r="E18" s="143">
        <v>2.8</v>
      </c>
      <c r="F18" s="143">
        <v>2.6</v>
      </c>
      <c r="G18" s="115">
        <v>2.6</v>
      </c>
      <c r="H18" s="115">
        <v>2.6</v>
      </c>
      <c r="I18" s="115">
        <v>2.9</v>
      </c>
      <c r="J18" s="143">
        <v>2.8</v>
      </c>
      <c r="K18" s="115">
        <v>2.7</v>
      </c>
      <c r="L18" s="143">
        <v>2.1</v>
      </c>
      <c r="M18" s="115">
        <v>2.1</v>
      </c>
      <c r="N18" s="115">
        <v>2.1</v>
      </c>
      <c r="O18" s="144">
        <v>2.1</v>
      </c>
      <c r="P18" s="145"/>
      <c r="Q18" s="135"/>
      <c r="R18" s="136"/>
    </row>
    <row r="19" spans="1:18" ht="19.350000000000001" hidden="1" customHeight="1" x14ac:dyDescent="0.25">
      <c r="A19" s="137"/>
      <c r="B19" s="137"/>
      <c r="C19" s="227"/>
      <c r="D19" s="138"/>
      <c r="E19" s="138"/>
      <c r="F19" s="138"/>
      <c r="G19" s="138"/>
      <c r="H19" s="138"/>
      <c r="I19" s="138"/>
      <c r="J19" s="138"/>
      <c r="K19" s="138"/>
      <c r="L19" s="138"/>
      <c r="M19" s="138"/>
      <c r="N19" s="138"/>
      <c r="O19" s="138"/>
      <c r="P19" s="139"/>
      <c r="Q19" s="135"/>
      <c r="R19" s="136"/>
    </row>
    <row r="20" spans="1:18" ht="19.350000000000001" hidden="1" customHeight="1" x14ac:dyDescent="0.25">
      <c r="A20" s="137"/>
      <c r="B20" s="137"/>
      <c r="C20" s="227"/>
      <c r="D20" s="138"/>
      <c r="E20" s="138"/>
      <c r="F20" s="138"/>
      <c r="G20" s="138"/>
      <c r="H20" s="138"/>
      <c r="I20" s="138"/>
      <c r="J20" s="138"/>
      <c r="K20" s="138"/>
      <c r="L20" s="138"/>
      <c r="M20" s="138"/>
      <c r="N20" s="138"/>
      <c r="O20" s="138"/>
      <c r="P20" s="139"/>
      <c r="Q20" s="135"/>
      <c r="R20" s="136"/>
    </row>
    <row r="21" spans="1:18" ht="19.350000000000001" hidden="1" customHeight="1" x14ac:dyDescent="0.25">
      <c r="A21" s="137"/>
      <c r="B21" s="137"/>
      <c r="C21" s="227"/>
      <c r="D21" s="138"/>
      <c r="E21" s="138"/>
      <c r="F21" s="138"/>
      <c r="G21" s="138"/>
      <c r="H21" s="138"/>
      <c r="I21" s="138"/>
      <c r="J21" s="138"/>
      <c r="K21" s="138"/>
      <c r="L21" s="138"/>
      <c r="M21" s="138"/>
      <c r="N21" s="138"/>
      <c r="O21" s="138"/>
      <c r="P21" s="139"/>
      <c r="Q21" s="135"/>
      <c r="R21" s="136"/>
    </row>
    <row r="22" spans="1:18" ht="19.350000000000001" hidden="1" customHeight="1" x14ac:dyDescent="0.25">
      <c r="A22" s="137"/>
      <c r="B22" s="137"/>
      <c r="C22" s="227"/>
      <c r="D22" s="138"/>
      <c r="E22" s="138"/>
      <c r="F22" s="138"/>
      <c r="G22" s="138"/>
      <c r="H22" s="138"/>
      <c r="I22" s="138"/>
      <c r="J22" s="138"/>
      <c r="K22" s="138"/>
      <c r="L22" s="138"/>
      <c r="M22" s="138"/>
      <c r="N22" s="138"/>
      <c r="O22" s="138"/>
      <c r="P22" s="139"/>
      <c r="Q22" s="135"/>
      <c r="R22" s="136"/>
    </row>
    <row r="23" spans="1:18" ht="19.350000000000001" hidden="1" customHeight="1" x14ac:dyDescent="0.25">
      <c r="A23" s="137"/>
      <c r="B23" s="137"/>
      <c r="C23" s="227"/>
      <c r="D23" s="138"/>
      <c r="E23" s="138"/>
      <c r="F23" s="138"/>
      <c r="G23" s="138"/>
      <c r="H23" s="138"/>
      <c r="I23" s="138"/>
      <c r="J23" s="138"/>
      <c r="K23" s="138"/>
      <c r="L23" s="138"/>
      <c r="M23" s="138"/>
      <c r="N23" s="138"/>
      <c r="O23" s="138"/>
      <c r="P23" s="139"/>
      <c r="Q23" s="135"/>
      <c r="R23" s="136"/>
    </row>
    <row r="24" spans="1:18" ht="19.350000000000001" hidden="1" customHeight="1" x14ac:dyDescent="0.25">
      <c r="A24" s="137"/>
      <c r="B24" s="137"/>
      <c r="C24" s="227"/>
      <c r="D24" s="138"/>
      <c r="E24" s="138"/>
      <c r="F24" s="138"/>
      <c r="G24" s="138"/>
      <c r="H24" s="138"/>
      <c r="I24" s="138"/>
      <c r="J24" s="138"/>
      <c r="K24" s="138"/>
      <c r="L24" s="138"/>
      <c r="M24" s="138"/>
      <c r="N24" s="138"/>
      <c r="O24" s="138"/>
      <c r="P24" s="139"/>
      <c r="Q24" s="135"/>
      <c r="R24" s="136"/>
    </row>
    <row r="25" spans="1:18" ht="19.350000000000001" hidden="1" customHeight="1" x14ac:dyDescent="0.25">
      <c r="A25" s="137"/>
      <c r="B25" s="137"/>
      <c r="C25" s="227"/>
      <c r="D25" s="138"/>
      <c r="E25" s="138"/>
      <c r="F25" s="138"/>
      <c r="G25" s="138"/>
      <c r="H25" s="138"/>
      <c r="I25" s="138"/>
      <c r="J25" s="138"/>
      <c r="K25" s="138"/>
      <c r="L25" s="138"/>
      <c r="M25" s="138"/>
      <c r="N25" s="138"/>
      <c r="O25" s="138"/>
      <c r="P25" s="139"/>
      <c r="Q25" s="135"/>
      <c r="R25" s="136"/>
    </row>
    <row r="26" spans="1:18" ht="19.350000000000001" hidden="1" customHeight="1" x14ac:dyDescent="0.25">
      <c r="A26" s="137"/>
      <c r="B26" s="137"/>
      <c r="C26" s="227"/>
      <c r="D26" s="138"/>
      <c r="E26" s="138"/>
      <c r="F26" s="138"/>
      <c r="G26" s="138"/>
      <c r="H26" s="138"/>
      <c r="I26" s="138"/>
      <c r="J26" s="138"/>
      <c r="K26" s="138"/>
      <c r="L26" s="138"/>
      <c r="M26" s="138"/>
      <c r="N26" s="138"/>
      <c r="O26" s="138"/>
      <c r="P26" s="139"/>
      <c r="Q26" s="135"/>
      <c r="R26" s="136"/>
    </row>
    <row r="27" spans="1:18" ht="19.350000000000001" hidden="1" customHeight="1" x14ac:dyDescent="0.25">
      <c r="A27" s="137"/>
      <c r="B27" s="137"/>
      <c r="C27" s="227"/>
      <c r="D27" s="138"/>
      <c r="E27" s="138"/>
      <c r="F27" s="138"/>
      <c r="G27" s="138"/>
      <c r="H27" s="138"/>
      <c r="I27" s="138"/>
      <c r="J27" s="138"/>
      <c r="K27" s="138"/>
      <c r="L27" s="138"/>
      <c r="M27" s="138"/>
      <c r="N27" s="138"/>
      <c r="O27" s="138"/>
      <c r="P27" s="139"/>
      <c r="Q27" s="135"/>
      <c r="R27" s="136"/>
    </row>
    <row r="28" spans="1:18" ht="19.350000000000001" hidden="1" customHeight="1" x14ac:dyDescent="0.25">
      <c r="A28" s="137"/>
      <c r="B28" s="137"/>
      <c r="C28" s="227"/>
      <c r="D28" s="138"/>
      <c r="E28" s="138"/>
      <c r="F28" s="138"/>
      <c r="G28" s="138"/>
      <c r="H28" s="138"/>
      <c r="I28" s="138"/>
      <c r="J28" s="138"/>
      <c r="K28" s="138"/>
      <c r="L28" s="138"/>
      <c r="M28" s="138"/>
      <c r="N28" s="138"/>
      <c r="O28" s="138"/>
      <c r="P28" s="139"/>
      <c r="Q28" s="135"/>
      <c r="R28" s="136"/>
    </row>
    <row r="29" spans="1:18" ht="19.350000000000001" hidden="1" customHeight="1" x14ac:dyDescent="0.25">
      <c r="A29" s="137"/>
      <c r="B29" s="137"/>
      <c r="C29" s="227"/>
      <c r="D29" s="138"/>
      <c r="E29" s="138"/>
      <c r="F29" s="138"/>
      <c r="G29" s="138"/>
      <c r="H29" s="138"/>
      <c r="I29" s="138"/>
      <c r="J29" s="138"/>
      <c r="K29" s="138"/>
      <c r="L29" s="138"/>
      <c r="M29" s="138"/>
      <c r="N29" s="138"/>
      <c r="O29" s="138"/>
      <c r="P29" s="139"/>
      <c r="Q29" s="135"/>
      <c r="R29" s="136"/>
    </row>
    <row r="30" spans="1:18" ht="19.350000000000001" hidden="1" customHeight="1" x14ac:dyDescent="0.25">
      <c r="A30" s="137"/>
      <c r="B30" s="137"/>
      <c r="C30" s="227"/>
      <c r="D30" s="138"/>
      <c r="E30" s="138"/>
      <c r="F30" s="138"/>
      <c r="G30" s="138"/>
      <c r="H30" s="138"/>
      <c r="I30" s="138"/>
      <c r="J30" s="138"/>
      <c r="K30" s="138"/>
      <c r="L30" s="138"/>
      <c r="M30" s="138"/>
      <c r="N30" s="138"/>
      <c r="O30" s="138"/>
      <c r="P30" s="139"/>
      <c r="Q30" s="135"/>
      <c r="R30" s="136"/>
    </row>
    <row r="31" spans="1:18" ht="19.350000000000001" hidden="1" customHeight="1" x14ac:dyDescent="0.25">
      <c r="A31" s="137"/>
      <c r="B31" s="137"/>
      <c r="C31" s="227"/>
      <c r="D31" s="138"/>
      <c r="E31" s="138"/>
      <c r="F31" s="138"/>
      <c r="G31" s="138"/>
      <c r="H31" s="138"/>
      <c r="I31" s="138"/>
      <c r="J31" s="138"/>
      <c r="K31" s="138"/>
      <c r="L31" s="138"/>
      <c r="M31" s="138"/>
      <c r="N31" s="138"/>
      <c r="O31" s="138"/>
      <c r="P31" s="139"/>
      <c r="Q31" s="135"/>
      <c r="R31" s="136"/>
    </row>
    <row r="32" spans="1:18" ht="19.350000000000001" hidden="1" customHeight="1" x14ac:dyDescent="0.25">
      <c r="A32" s="137"/>
      <c r="B32" s="137"/>
      <c r="C32" s="227"/>
      <c r="D32" s="138"/>
      <c r="E32" s="138"/>
      <c r="F32" s="138"/>
      <c r="G32" s="138"/>
      <c r="H32" s="138"/>
      <c r="I32" s="138"/>
      <c r="J32" s="138"/>
      <c r="K32" s="138"/>
      <c r="L32" s="138"/>
      <c r="M32" s="138"/>
      <c r="N32" s="138"/>
      <c r="O32" s="138"/>
      <c r="P32" s="139"/>
      <c r="Q32" s="135"/>
      <c r="R32" s="136"/>
    </row>
    <row r="33" spans="1:18" ht="19.350000000000001" hidden="1" customHeight="1" x14ac:dyDescent="0.25">
      <c r="A33" s="137"/>
      <c r="B33" s="137"/>
      <c r="C33" s="227"/>
      <c r="D33" s="138"/>
      <c r="E33" s="138"/>
      <c r="F33" s="138"/>
      <c r="G33" s="138"/>
      <c r="H33" s="138"/>
      <c r="I33" s="138"/>
      <c r="J33" s="138"/>
      <c r="K33" s="138"/>
      <c r="L33" s="138"/>
      <c r="M33" s="138"/>
      <c r="N33" s="138"/>
      <c r="O33" s="138"/>
      <c r="P33" s="139"/>
      <c r="Q33" s="135"/>
      <c r="R33" s="136"/>
    </row>
    <row r="34" spans="1:18" ht="19.350000000000001" hidden="1" customHeight="1" x14ac:dyDescent="0.25">
      <c r="A34" s="137"/>
      <c r="B34" s="137"/>
      <c r="C34" s="227"/>
      <c r="D34" s="138"/>
      <c r="E34" s="138"/>
      <c r="F34" s="138"/>
      <c r="G34" s="138"/>
      <c r="H34" s="138"/>
      <c r="I34" s="138"/>
      <c r="J34" s="138"/>
      <c r="K34" s="138"/>
      <c r="L34" s="138"/>
      <c r="M34" s="138"/>
      <c r="N34" s="138"/>
      <c r="O34" s="138"/>
      <c r="P34" s="139"/>
      <c r="Q34" s="135"/>
      <c r="R34" s="136"/>
    </row>
    <row r="35" spans="1:18" ht="19.350000000000001" hidden="1" customHeight="1" x14ac:dyDescent="0.25">
      <c r="A35" s="137"/>
      <c r="B35" s="137"/>
      <c r="C35" s="227"/>
      <c r="D35" s="138"/>
      <c r="E35" s="138"/>
      <c r="F35" s="138"/>
      <c r="G35" s="138"/>
      <c r="H35" s="138"/>
      <c r="I35" s="138"/>
      <c r="J35" s="138"/>
      <c r="K35" s="138"/>
      <c r="L35" s="138"/>
      <c r="M35" s="138"/>
      <c r="N35" s="138"/>
      <c r="O35" s="138"/>
      <c r="P35" s="139"/>
      <c r="Q35" s="135"/>
      <c r="R35" s="136"/>
    </row>
    <row r="36" spans="1:18" ht="19.350000000000001" hidden="1" customHeight="1" x14ac:dyDescent="0.25">
      <c r="A36" s="137"/>
      <c r="B36" s="137"/>
      <c r="C36" s="227"/>
      <c r="D36" s="138"/>
      <c r="E36" s="138"/>
      <c r="F36" s="138"/>
      <c r="G36" s="138"/>
      <c r="H36" s="138"/>
      <c r="I36" s="138"/>
      <c r="J36" s="138"/>
      <c r="K36" s="138"/>
      <c r="L36" s="138"/>
      <c r="M36" s="138"/>
      <c r="N36" s="138"/>
      <c r="O36" s="138"/>
      <c r="P36" s="139"/>
      <c r="Q36" s="135"/>
      <c r="R36" s="136"/>
    </row>
    <row r="37" spans="1:18" ht="19.350000000000001" hidden="1" customHeight="1" x14ac:dyDescent="0.25">
      <c r="A37" s="137"/>
      <c r="B37" s="137"/>
      <c r="C37" s="227"/>
      <c r="D37" s="138"/>
      <c r="E37" s="138"/>
      <c r="F37" s="138"/>
      <c r="G37" s="138"/>
      <c r="H37" s="138"/>
      <c r="I37" s="138"/>
      <c r="J37" s="138"/>
      <c r="K37" s="138"/>
      <c r="L37" s="138"/>
      <c r="M37" s="138"/>
      <c r="N37" s="138"/>
      <c r="O37" s="138"/>
      <c r="P37" s="139"/>
      <c r="Q37" s="135"/>
      <c r="R37" s="136"/>
    </row>
    <row r="38" spans="1:18" ht="19.350000000000001" hidden="1" customHeight="1" x14ac:dyDescent="0.25">
      <c r="A38" s="137"/>
      <c r="B38" s="137"/>
      <c r="C38" s="227"/>
      <c r="D38" s="138"/>
      <c r="E38" s="138"/>
      <c r="F38" s="138"/>
      <c r="G38" s="138"/>
      <c r="H38" s="138"/>
      <c r="I38" s="138"/>
      <c r="J38" s="138"/>
      <c r="K38" s="138"/>
      <c r="L38" s="138"/>
      <c r="M38" s="138"/>
      <c r="N38" s="138"/>
      <c r="O38" s="138"/>
      <c r="P38" s="139"/>
      <c r="Q38" s="135"/>
      <c r="R38" s="136"/>
    </row>
    <row r="39" spans="1:18" ht="19.350000000000001" hidden="1" customHeight="1" x14ac:dyDescent="0.25">
      <c r="A39" s="137"/>
      <c r="B39" s="137"/>
      <c r="C39" s="227"/>
      <c r="D39" s="138"/>
      <c r="E39" s="138"/>
      <c r="F39" s="138"/>
      <c r="G39" s="138"/>
      <c r="H39" s="138"/>
      <c r="I39" s="138"/>
      <c r="J39" s="138"/>
      <c r="K39" s="138"/>
      <c r="L39" s="138"/>
      <c r="M39" s="138"/>
      <c r="N39" s="138"/>
      <c r="O39" s="138"/>
      <c r="P39" s="139"/>
      <c r="Q39" s="135"/>
      <c r="R39" s="136"/>
    </row>
    <row r="40" spans="1:18" ht="19.350000000000001" hidden="1" customHeight="1" x14ac:dyDescent="0.25">
      <c r="A40" s="137"/>
      <c r="B40" s="137"/>
      <c r="C40" s="227"/>
      <c r="D40" s="138"/>
      <c r="E40" s="138"/>
      <c r="F40" s="138"/>
      <c r="G40" s="138"/>
      <c r="H40" s="138"/>
      <c r="I40" s="138"/>
      <c r="J40" s="138"/>
      <c r="K40" s="138"/>
      <c r="L40" s="138"/>
      <c r="M40" s="138"/>
      <c r="N40" s="138"/>
      <c r="O40" s="138"/>
      <c r="P40" s="139"/>
      <c r="Q40" s="135"/>
      <c r="R40" s="136"/>
    </row>
    <row r="41" spans="1:18" ht="19.350000000000001" hidden="1" customHeight="1" x14ac:dyDescent="0.25">
      <c r="A41" s="137"/>
      <c r="B41" s="137"/>
      <c r="C41" s="227"/>
      <c r="D41" s="138"/>
      <c r="E41" s="138"/>
      <c r="F41" s="138"/>
      <c r="G41" s="138"/>
      <c r="H41" s="138"/>
      <c r="I41" s="138"/>
      <c r="J41" s="138"/>
      <c r="K41" s="138"/>
      <c r="L41" s="138"/>
      <c r="M41" s="138"/>
      <c r="N41" s="138"/>
      <c r="O41" s="138"/>
      <c r="P41" s="139"/>
      <c r="Q41" s="135"/>
      <c r="R41" s="136"/>
    </row>
    <row r="42" spans="1:18" ht="19.350000000000001" hidden="1" customHeight="1" x14ac:dyDescent="0.25">
      <c r="A42" s="137"/>
      <c r="B42" s="137"/>
      <c r="C42" s="227"/>
      <c r="D42" s="138"/>
      <c r="E42" s="138"/>
      <c r="F42" s="138"/>
      <c r="G42" s="138"/>
      <c r="H42" s="138"/>
      <c r="I42" s="138"/>
      <c r="J42" s="138"/>
      <c r="K42" s="138"/>
      <c r="L42" s="138"/>
      <c r="M42" s="138"/>
      <c r="N42" s="138"/>
      <c r="O42" s="138"/>
      <c r="P42" s="139"/>
      <c r="Q42" s="135"/>
      <c r="R42" s="136"/>
    </row>
    <row r="43" spans="1:18" ht="19.350000000000001" hidden="1" customHeight="1" x14ac:dyDescent="0.25">
      <c r="A43" s="137"/>
      <c r="B43" s="137"/>
      <c r="C43" s="227"/>
      <c r="D43" s="138"/>
      <c r="E43" s="138"/>
      <c r="F43" s="138"/>
      <c r="G43" s="138"/>
      <c r="H43" s="138"/>
      <c r="I43" s="138"/>
      <c r="J43" s="138"/>
      <c r="K43" s="138"/>
      <c r="L43" s="138"/>
      <c r="M43" s="138"/>
      <c r="N43" s="138"/>
      <c r="O43" s="138"/>
      <c r="P43" s="139"/>
      <c r="Q43" s="135"/>
      <c r="R43" s="136"/>
    </row>
    <row r="44" spans="1:18" ht="19.350000000000001" hidden="1" customHeight="1" x14ac:dyDescent="0.25">
      <c r="A44" s="137"/>
      <c r="B44" s="137"/>
      <c r="C44" s="227"/>
      <c r="D44" s="138"/>
      <c r="E44" s="138"/>
      <c r="F44" s="138"/>
      <c r="G44" s="138"/>
      <c r="H44" s="138"/>
      <c r="I44" s="138"/>
      <c r="J44" s="138"/>
      <c r="K44" s="138"/>
      <c r="L44" s="138"/>
      <c r="M44" s="138"/>
      <c r="N44" s="138"/>
      <c r="O44" s="138"/>
      <c r="P44" s="139"/>
      <c r="Q44" s="135"/>
      <c r="R44" s="136"/>
    </row>
    <row r="45" spans="1:18" ht="19.350000000000001" hidden="1" customHeight="1" x14ac:dyDescent="0.25">
      <c r="A45" s="137"/>
      <c r="B45" s="137"/>
      <c r="C45" s="227"/>
      <c r="D45" s="138"/>
      <c r="E45" s="138"/>
      <c r="F45" s="138"/>
      <c r="G45" s="138"/>
      <c r="H45" s="138"/>
      <c r="I45" s="138"/>
      <c r="J45" s="138"/>
      <c r="K45" s="138"/>
      <c r="L45" s="138"/>
      <c r="M45" s="138"/>
      <c r="N45" s="138"/>
      <c r="O45" s="138"/>
      <c r="P45" s="139"/>
      <c r="Q45" s="135"/>
      <c r="R45" s="136"/>
    </row>
    <row r="46" spans="1:18" ht="19.350000000000001" hidden="1" customHeight="1" x14ac:dyDescent="0.25">
      <c r="A46" s="146"/>
      <c r="B46" s="146"/>
      <c r="C46" s="148"/>
      <c r="D46" s="107"/>
      <c r="E46" s="107"/>
      <c r="F46" s="107"/>
      <c r="G46" s="107"/>
      <c r="H46" s="107"/>
      <c r="I46" s="107"/>
      <c r="J46" s="107"/>
      <c r="K46" s="107"/>
      <c r="L46" s="107"/>
      <c r="M46" s="107"/>
      <c r="N46" s="107"/>
      <c r="O46" s="107"/>
      <c r="P46" s="147"/>
      <c r="Q46" s="135"/>
      <c r="R46" s="136"/>
    </row>
    <row r="47" spans="1:18" ht="19.350000000000001" hidden="1" customHeight="1" x14ac:dyDescent="0.25">
      <c r="A47" s="137"/>
      <c r="B47" s="137"/>
      <c r="C47" s="148"/>
      <c r="D47" s="107"/>
      <c r="E47" s="107"/>
      <c r="F47" s="107"/>
      <c r="G47" s="107"/>
      <c r="H47" s="107"/>
      <c r="I47" s="107"/>
      <c r="J47" s="107"/>
      <c r="K47" s="107"/>
      <c r="L47" s="107"/>
      <c r="M47" s="107"/>
      <c r="N47" s="107"/>
      <c r="O47" s="107"/>
      <c r="P47" s="147"/>
      <c r="Q47" s="135"/>
      <c r="R47" s="136"/>
    </row>
    <row r="48" spans="1:18" ht="19.350000000000001" hidden="1" customHeight="1" x14ac:dyDescent="0.25">
      <c r="A48" s="146"/>
      <c r="B48" s="146"/>
      <c r="C48" s="148"/>
      <c r="D48" s="107"/>
      <c r="E48" s="107"/>
      <c r="F48" s="107"/>
      <c r="G48" s="107"/>
      <c r="H48" s="107"/>
      <c r="I48" s="107"/>
      <c r="J48" s="107"/>
      <c r="K48" s="107"/>
      <c r="L48" s="107"/>
      <c r="M48" s="107"/>
      <c r="N48" s="107"/>
      <c r="O48" s="107"/>
      <c r="P48" s="147"/>
      <c r="Q48" s="135"/>
      <c r="R48" s="136"/>
    </row>
    <row r="49" spans="1:18" ht="19.350000000000001" hidden="1" customHeight="1" x14ac:dyDescent="0.25">
      <c r="A49" s="137"/>
      <c r="B49" s="137"/>
      <c r="C49" s="148"/>
      <c r="D49" s="107"/>
      <c r="E49" s="107"/>
      <c r="F49" s="107"/>
      <c r="G49" s="107"/>
      <c r="H49" s="107"/>
      <c r="I49" s="107"/>
      <c r="J49" s="107"/>
      <c r="K49" s="107"/>
      <c r="L49" s="107"/>
      <c r="M49" s="107"/>
      <c r="N49" s="107"/>
      <c r="O49" s="107"/>
      <c r="P49" s="147"/>
      <c r="Q49" s="135"/>
      <c r="R49" s="136"/>
    </row>
    <row r="50" spans="1:18" ht="19.350000000000001" hidden="1" customHeight="1" x14ac:dyDescent="0.25">
      <c r="A50" s="146"/>
      <c r="B50" s="146"/>
      <c r="C50" s="148"/>
      <c r="D50" s="107"/>
      <c r="E50" s="107"/>
      <c r="F50" s="107"/>
      <c r="G50" s="107"/>
      <c r="H50" s="107"/>
      <c r="I50" s="107"/>
      <c r="J50" s="107"/>
      <c r="K50" s="107"/>
      <c r="L50" s="107"/>
      <c r="M50" s="107"/>
      <c r="N50" s="107"/>
      <c r="O50" s="107"/>
      <c r="P50" s="147"/>
      <c r="Q50" s="135"/>
      <c r="R50" s="136"/>
    </row>
    <row r="51" spans="1:18" ht="19.350000000000001" hidden="1" customHeight="1" x14ac:dyDescent="0.25">
      <c r="A51" s="137"/>
      <c r="B51" s="137"/>
      <c r="C51" s="148"/>
      <c r="D51" s="107"/>
      <c r="E51" s="107"/>
      <c r="F51" s="107"/>
      <c r="G51" s="107"/>
      <c r="H51" s="107"/>
      <c r="I51" s="107"/>
      <c r="J51" s="107"/>
      <c r="K51" s="107"/>
      <c r="L51" s="107"/>
      <c r="M51" s="107"/>
      <c r="N51" s="107"/>
      <c r="O51" s="107"/>
      <c r="P51" s="147"/>
      <c r="Q51" s="135"/>
      <c r="R51" s="136"/>
    </row>
    <row r="52" spans="1:18" ht="19.350000000000001" hidden="1" customHeight="1" x14ac:dyDescent="0.25">
      <c r="A52" s="137"/>
      <c r="B52" s="137"/>
      <c r="C52" s="148"/>
      <c r="D52" s="107"/>
      <c r="E52" s="107"/>
      <c r="F52" s="107"/>
      <c r="G52" s="107"/>
      <c r="H52" s="107"/>
      <c r="I52" s="107"/>
      <c r="J52" s="107"/>
      <c r="K52" s="107"/>
      <c r="L52" s="107"/>
      <c r="M52" s="107"/>
      <c r="N52" s="107"/>
      <c r="O52" s="107"/>
      <c r="P52" s="147"/>
      <c r="Q52" s="135"/>
      <c r="R52" s="136"/>
    </row>
    <row r="53" spans="1:18" ht="19.350000000000001" hidden="1" customHeight="1" x14ac:dyDescent="0.25">
      <c r="A53" s="137"/>
      <c r="B53" s="137"/>
      <c r="C53" s="148"/>
      <c r="D53" s="107"/>
      <c r="E53" s="107"/>
      <c r="F53" s="107"/>
      <c r="G53" s="107"/>
      <c r="H53" s="107"/>
      <c r="I53" s="107"/>
      <c r="J53" s="107"/>
      <c r="K53" s="107"/>
      <c r="L53" s="107"/>
      <c r="M53" s="107"/>
      <c r="N53" s="107"/>
      <c r="O53" s="107"/>
      <c r="P53" s="147"/>
      <c r="Q53" s="135"/>
      <c r="R53" s="136"/>
    </row>
    <row r="54" spans="1:18" ht="19.350000000000001" hidden="1" customHeight="1" x14ac:dyDescent="0.25">
      <c r="A54" s="146"/>
      <c r="B54" s="146"/>
      <c r="C54" s="148"/>
      <c r="D54" s="107"/>
      <c r="E54" s="107"/>
      <c r="F54" s="107"/>
      <c r="G54" s="107"/>
      <c r="H54" s="107"/>
      <c r="I54" s="107"/>
      <c r="J54" s="107"/>
      <c r="K54" s="107"/>
      <c r="L54" s="107"/>
      <c r="M54" s="107"/>
      <c r="N54" s="107"/>
      <c r="O54" s="107"/>
      <c r="P54" s="147"/>
      <c r="Q54" s="135"/>
      <c r="R54" s="136"/>
    </row>
    <row r="55" spans="1:18" ht="19.350000000000001" hidden="1" customHeight="1" x14ac:dyDescent="0.25">
      <c r="A55" s="137"/>
      <c r="B55" s="137"/>
      <c r="C55" s="148"/>
      <c r="D55" s="107"/>
      <c r="E55" s="107"/>
      <c r="F55" s="107"/>
      <c r="G55" s="107"/>
      <c r="H55" s="107"/>
      <c r="I55" s="107"/>
      <c r="J55" s="107"/>
      <c r="K55" s="107"/>
      <c r="L55" s="107"/>
      <c r="M55" s="107"/>
      <c r="N55" s="107"/>
      <c r="O55" s="107"/>
      <c r="P55" s="147"/>
      <c r="Q55" s="135"/>
      <c r="R55" s="136"/>
    </row>
    <row r="56" spans="1:18" ht="19.350000000000001" hidden="1" customHeight="1" x14ac:dyDescent="0.25">
      <c r="A56" s="146"/>
      <c r="B56" s="146"/>
      <c r="C56" s="148"/>
      <c r="D56" s="107"/>
      <c r="E56" s="107"/>
      <c r="F56" s="107"/>
      <c r="G56" s="107"/>
      <c r="H56" s="107"/>
      <c r="I56" s="107"/>
      <c r="J56" s="107"/>
      <c r="K56" s="107"/>
      <c r="L56" s="107"/>
      <c r="M56" s="107"/>
      <c r="N56" s="107"/>
      <c r="O56" s="107"/>
      <c r="P56" s="147"/>
      <c r="Q56" s="135"/>
      <c r="R56" s="136"/>
    </row>
    <row r="57" spans="1:18" ht="19.350000000000001" hidden="1" customHeight="1" x14ac:dyDescent="0.25">
      <c r="A57" s="142"/>
      <c r="B57" s="142"/>
      <c r="C57" s="234"/>
      <c r="D57" s="115"/>
      <c r="E57" s="115"/>
      <c r="F57" s="115"/>
      <c r="G57" s="115"/>
      <c r="H57" s="115"/>
      <c r="I57" s="115"/>
      <c r="J57" s="115"/>
      <c r="K57" s="115"/>
      <c r="L57" s="115"/>
      <c r="M57" s="115"/>
      <c r="N57" s="115"/>
      <c r="O57" s="115"/>
      <c r="P57" s="144"/>
      <c r="Q57" s="135"/>
      <c r="R57" s="136"/>
    </row>
    <row r="58" spans="1:18" ht="11.25" customHeight="1" x14ac:dyDescent="0.25"/>
    <row r="59" spans="1:18" ht="21" customHeight="1" x14ac:dyDescent="0.25">
      <c r="A59" s="149" t="s">
        <v>53</v>
      </c>
      <c r="B59" s="150"/>
      <c r="C59" s="130" t="s">
        <v>112</v>
      </c>
    </row>
    <row r="60" spans="1:18" x14ac:dyDescent="0.25">
      <c r="B60" s="151"/>
      <c r="C60" s="152" t="s">
        <v>113</v>
      </c>
      <c r="D60" s="152"/>
      <c r="E60" s="152"/>
      <c r="F60" s="152"/>
      <c r="G60" s="152"/>
      <c r="H60" s="127"/>
    </row>
    <row r="61" spans="1:18" x14ac:dyDescent="0.25">
      <c r="A61" s="153"/>
      <c r="B61" s="153"/>
      <c r="C61" s="127"/>
      <c r="H61" s="127"/>
    </row>
  </sheetData>
  <mergeCells count="9">
    <mergeCell ref="P4:P6"/>
    <mergeCell ref="D5:H5"/>
    <mergeCell ref="I5:O5"/>
    <mergeCell ref="A1:O1"/>
    <mergeCell ref="A4:A6"/>
    <mergeCell ref="B4:B6"/>
    <mergeCell ref="C4:C6"/>
    <mergeCell ref="D4:H4"/>
    <mergeCell ref="I4:O4"/>
  </mergeCells>
  <pageMargins left="0.7" right="0.7" top="0.75" bottom="0.75" header="0.3" footer="0.3"/>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60"/>
  <sheetViews>
    <sheetView workbookViewId="0">
      <selection activeCell="N65" sqref="N65"/>
    </sheetView>
  </sheetViews>
  <sheetFormatPr defaultColWidth="9.28515625" defaultRowHeight="16.5" x14ac:dyDescent="0.25"/>
  <cols>
    <col min="1" max="1" width="6" style="125" customWidth="1"/>
    <col min="2" max="2" width="19.140625" style="125" hidden="1" customWidth="1"/>
    <col min="3" max="3" width="15.140625" style="124" customWidth="1"/>
    <col min="4" max="7" width="8.85546875" style="127" customWidth="1"/>
    <col min="8" max="8" width="8.85546875" style="124" customWidth="1"/>
    <col min="9" max="15" width="8.85546875" style="127" customWidth="1"/>
    <col min="16" max="16" width="41" style="124" hidden="1" customWidth="1"/>
    <col min="17" max="16384" width="9.28515625" style="124"/>
  </cols>
  <sheetData>
    <row r="1" spans="1:18" ht="24.75" customHeight="1" x14ac:dyDescent="0.25">
      <c r="A1" s="490" t="s">
        <v>114</v>
      </c>
      <c r="B1" s="490"/>
      <c r="C1" s="490"/>
      <c r="D1" s="490"/>
      <c r="E1" s="490"/>
      <c r="F1" s="490"/>
      <c r="G1" s="490"/>
      <c r="H1" s="490"/>
      <c r="I1" s="490"/>
      <c r="J1" s="490"/>
      <c r="K1" s="490"/>
      <c r="L1" s="490"/>
      <c r="M1" s="490"/>
      <c r="N1" s="490"/>
      <c r="O1" s="490"/>
      <c r="P1" s="123"/>
    </row>
    <row r="2" spans="1:18" ht="18.75" customHeight="1" x14ac:dyDescent="0.25">
      <c r="C2" s="126"/>
      <c r="E2" s="128"/>
      <c r="G2" s="128"/>
      <c r="O2" s="128"/>
    </row>
    <row r="3" spans="1:18" ht="18.75" customHeight="1" x14ac:dyDescent="0.25">
      <c r="C3" s="126"/>
      <c r="E3" s="128"/>
      <c r="G3" s="128"/>
      <c r="O3" s="129" t="s">
        <v>62</v>
      </c>
    </row>
    <row r="4" spans="1:18" ht="24.75" customHeight="1" x14ac:dyDescent="0.25">
      <c r="A4" s="482" t="s">
        <v>2</v>
      </c>
      <c r="B4" s="482" t="s">
        <v>106</v>
      </c>
      <c r="C4" s="482" t="s">
        <v>98</v>
      </c>
      <c r="D4" s="563" t="s">
        <v>107</v>
      </c>
      <c r="E4" s="564"/>
      <c r="F4" s="564"/>
      <c r="G4" s="564"/>
      <c r="H4" s="565"/>
      <c r="I4" s="563" t="s">
        <v>108</v>
      </c>
      <c r="J4" s="564"/>
      <c r="K4" s="564"/>
      <c r="L4" s="564"/>
      <c r="M4" s="564"/>
      <c r="N4" s="564"/>
      <c r="O4" s="565"/>
      <c r="P4" s="566" t="s">
        <v>8</v>
      </c>
    </row>
    <row r="5" spans="1:18" s="123" customFormat="1" ht="22.35" customHeight="1" x14ac:dyDescent="0.25">
      <c r="A5" s="492"/>
      <c r="B5" s="492"/>
      <c r="C5" s="492"/>
      <c r="D5" s="563" t="s">
        <v>109</v>
      </c>
      <c r="E5" s="564"/>
      <c r="F5" s="564"/>
      <c r="G5" s="564"/>
      <c r="H5" s="565"/>
      <c r="I5" s="563" t="s">
        <v>109</v>
      </c>
      <c r="J5" s="564"/>
      <c r="K5" s="564"/>
      <c r="L5" s="564"/>
      <c r="M5" s="564"/>
      <c r="N5" s="564"/>
      <c r="O5" s="565"/>
      <c r="P5" s="567"/>
    </row>
    <row r="6" spans="1:18" s="123" customFormat="1" ht="22.5" customHeight="1" x14ac:dyDescent="0.25">
      <c r="A6" s="483"/>
      <c r="B6" s="483"/>
      <c r="C6" s="483"/>
      <c r="D6" s="132">
        <v>2</v>
      </c>
      <c r="E6" s="132">
        <v>3</v>
      </c>
      <c r="F6" s="132">
        <v>6</v>
      </c>
      <c r="G6" s="132">
        <v>9</v>
      </c>
      <c r="H6" s="133">
        <v>12</v>
      </c>
      <c r="I6" s="132">
        <v>2</v>
      </c>
      <c r="J6" s="132">
        <v>3</v>
      </c>
      <c r="K6" s="132">
        <v>4</v>
      </c>
      <c r="L6" s="132">
        <v>6</v>
      </c>
      <c r="M6" s="132">
        <v>7</v>
      </c>
      <c r="N6" s="132">
        <v>9</v>
      </c>
      <c r="O6" s="133">
        <v>12</v>
      </c>
      <c r="P6" s="568"/>
      <c r="Q6" s="124"/>
      <c r="R6" s="124"/>
    </row>
    <row r="7" spans="1:18" ht="19.350000000000001" customHeight="1" x14ac:dyDescent="0.25">
      <c r="A7" s="134" t="s">
        <v>17</v>
      </c>
      <c r="B7" s="134" t="s">
        <v>18</v>
      </c>
      <c r="C7" s="134" t="s">
        <v>19</v>
      </c>
      <c r="D7" s="134">
        <v>1</v>
      </c>
      <c r="E7" s="134">
        <v>2</v>
      </c>
      <c r="F7" s="134">
        <v>3</v>
      </c>
      <c r="G7" s="134">
        <v>4</v>
      </c>
      <c r="H7" s="134">
        <v>5</v>
      </c>
      <c r="I7" s="134">
        <v>6</v>
      </c>
      <c r="J7" s="134">
        <v>7</v>
      </c>
      <c r="K7" s="134">
        <v>8</v>
      </c>
      <c r="L7" s="134">
        <v>9</v>
      </c>
      <c r="M7" s="134">
        <v>10</v>
      </c>
      <c r="N7" s="134">
        <v>11</v>
      </c>
      <c r="O7" s="134">
        <v>13</v>
      </c>
      <c r="P7" s="134">
        <v>18</v>
      </c>
    </row>
    <row r="8" spans="1:18" ht="19.350000000000001" customHeight="1" x14ac:dyDescent="0.25">
      <c r="A8" s="146">
        <v>1</v>
      </c>
      <c r="B8" s="146" t="s">
        <v>20</v>
      </c>
      <c r="C8" s="259" t="s">
        <v>110</v>
      </c>
      <c r="D8" s="140">
        <v>2.8</v>
      </c>
      <c r="E8" s="107">
        <v>2.6</v>
      </c>
      <c r="F8" s="107">
        <v>2.6</v>
      </c>
      <c r="G8" s="107">
        <v>2.6</v>
      </c>
      <c r="H8" s="107">
        <v>2.4</v>
      </c>
      <c r="I8" s="107">
        <v>1.9</v>
      </c>
      <c r="J8" s="107">
        <v>1.9</v>
      </c>
      <c r="K8" s="107">
        <v>2.2999999999999998</v>
      </c>
      <c r="L8" s="107">
        <v>2</v>
      </c>
      <c r="M8" s="107">
        <v>2.1</v>
      </c>
      <c r="N8" s="107">
        <v>1.9</v>
      </c>
      <c r="O8" s="147">
        <v>2.1</v>
      </c>
      <c r="P8" s="140"/>
    </row>
    <row r="9" spans="1:18" ht="19.350000000000001" customHeight="1" x14ac:dyDescent="0.25">
      <c r="A9" s="137">
        <v>2</v>
      </c>
      <c r="B9" s="137" t="s">
        <v>22</v>
      </c>
      <c r="C9" s="227" t="s">
        <v>23</v>
      </c>
      <c r="D9" s="139">
        <v>2.8</v>
      </c>
      <c r="E9" s="107">
        <v>2.9</v>
      </c>
      <c r="F9" s="107">
        <v>3.1</v>
      </c>
      <c r="G9" s="107">
        <v>2.9</v>
      </c>
      <c r="H9" s="107">
        <v>2.9</v>
      </c>
      <c r="I9" s="107">
        <v>2.5</v>
      </c>
      <c r="J9" s="107">
        <v>2.7</v>
      </c>
      <c r="K9" s="107">
        <v>3</v>
      </c>
      <c r="L9" s="107">
        <v>2.5</v>
      </c>
      <c r="M9" s="107">
        <v>2.7</v>
      </c>
      <c r="N9" s="107">
        <v>2.8</v>
      </c>
      <c r="O9" s="147">
        <v>2.8</v>
      </c>
      <c r="P9" s="140"/>
    </row>
    <row r="10" spans="1:18" ht="19.350000000000001" customHeight="1" x14ac:dyDescent="0.25">
      <c r="A10" s="137">
        <v>3</v>
      </c>
      <c r="B10" s="137" t="s">
        <v>24</v>
      </c>
      <c r="C10" s="227" t="s">
        <v>77</v>
      </c>
      <c r="D10" s="139">
        <v>2.5</v>
      </c>
      <c r="E10" s="107">
        <v>2.4</v>
      </c>
      <c r="F10" s="107">
        <v>2.5</v>
      </c>
      <c r="G10" s="107">
        <v>2.5</v>
      </c>
      <c r="H10" s="107">
        <v>2.5</v>
      </c>
      <c r="I10" s="107">
        <v>3</v>
      </c>
      <c r="J10" s="107">
        <v>3.1</v>
      </c>
      <c r="K10" s="107">
        <v>3.1</v>
      </c>
      <c r="L10" s="107">
        <v>3</v>
      </c>
      <c r="M10" s="107">
        <v>3</v>
      </c>
      <c r="N10" s="107">
        <v>3.4</v>
      </c>
      <c r="O10" s="147">
        <v>3.4</v>
      </c>
      <c r="P10" s="140"/>
    </row>
    <row r="11" spans="1:18" ht="19.350000000000001" customHeight="1" x14ac:dyDescent="0.25">
      <c r="A11" s="137">
        <v>4</v>
      </c>
      <c r="B11" s="137" t="s">
        <v>26</v>
      </c>
      <c r="C11" s="227" t="s">
        <v>27</v>
      </c>
      <c r="D11" s="139">
        <v>2.4</v>
      </c>
      <c r="E11" s="107">
        <v>2.4</v>
      </c>
      <c r="F11" s="107">
        <v>2.4</v>
      </c>
      <c r="G11" s="107">
        <v>2.5</v>
      </c>
      <c r="H11" s="107">
        <v>2.4</v>
      </c>
      <c r="I11" s="107">
        <v>2.4</v>
      </c>
      <c r="J11" s="107">
        <v>2.4</v>
      </c>
      <c r="K11" s="107">
        <v>2.4</v>
      </c>
      <c r="L11" s="107">
        <v>2.1</v>
      </c>
      <c r="M11" s="107">
        <v>2.1</v>
      </c>
      <c r="N11" s="107">
        <v>2.1</v>
      </c>
      <c r="O11" s="147">
        <v>2.2000000000000002</v>
      </c>
      <c r="P11" s="140"/>
    </row>
    <row r="12" spans="1:18" ht="19.350000000000001" customHeight="1" x14ac:dyDescent="0.25">
      <c r="A12" s="137">
        <v>5</v>
      </c>
      <c r="B12" s="137" t="s">
        <v>28</v>
      </c>
      <c r="C12" s="227" t="s">
        <v>80</v>
      </c>
      <c r="D12" s="139">
        <v>2.5</v>
      </c>
      <c r="E12" s="107">
        <v>2.5</v>
      </c>
      <c r="F12" s="107">
        <v>2.5</v>
      </c>
      <c r="G12" s="107">
        <v>2.5</v>
      </c>
      <c r="H12" s="107">
        <v>2.2999999999999998</v>
      </c>
      <c r="I12" s="107">
        <v>1.5</v>
      </c>
      <c r="J12" s="107">
        <v>1.5</v>
      </c>
      <c r="K12" s="107">
        <v>1.5</v>
      </c>
      <c r="L12" s="107">
        <v>1</v>
      </c>
      <c r="M12" s="107">
        <v>1</v>
      </c>
      <c r="N12" s="107">
        <v>1</v>
      </c>
      <c r="O12" s="147">
        <v>1</v>
      </c>
      <c r="P12" s="140"/>
    </row>
    <row r="13" spans="1:18" ht="19.350000000000001" customHeight="1" x14ac:dyDescent="0.25">
      <c r="A13" s="137">
        <v>6</v>
      </c>
      <c r="B13" s="137" t="s">
        <v>34</v>
      </c>
      <c r="C13" s="227" t="s">
        <v>35</v>
      </c>
      <c r="D13" s="139">
        <v>1</v>
      </c>
      <c r="E13" s="107">
        <v>0.8</v>
      </c>
      <c r="F13" s="107">
        <v>0.7</v>
      </c>
      <c r="G13" s="107">
        <v>0.5</v>
      </c>
      <c r="H13" s="107">
        <v>0.4</v>
      </c>
      <c r="I13" s="107">
        <v>0.9</v>
      </c>
      <c r="J13" s="107">
        <v>0.7</v>
      </c>
      <c r="K13" s="107">
        <v>0.7</v>
      </c>
      <c r="L13" s="107">
        <v>0.6</v>
      </c>
      <c r="M13" s="107">
        <v>0.6</v>
      </c>
      <c r="N13" s="107">
        <v>0.1</v>
      </c>
      <c r="O13" s="147">
        <v>0</v>
      </c>
      <c r="P13" s="140"/>
    </row>
    <row r="14" spans="1:18" ht="19.350000000000001" customHeight="1" x14ac:dyDescent="0.25">
      <c r="A14" s="137">
        <v>7</v>
      </c>
      <c r="B14" s="137" t="s">
        <v>36</v>
      </c>
      <c r="C14" s="227" t="s">
        <v>82</v>
      </c>
      <c r="D14" s="139">
        <v>4.7</v>
      </c>
      <c r="E14" s="107">
        <v>4.5999999999999996</v>
      </c>
      <c r="F14" s="107">
        <v>4.8</v>
      </c>
      <c r="G14" s="107">
        <v>4.5</v>
      </c>
      <c r="H14" s="107">
        <v>4.7</v>
      </c>
      <c r="I14" s="107">
        <v>4.9000000000000004</v>
      </c>
      <c r="J14" s="107">
        <v>4.4000000000000004</v>
      </c>
      <c r="K14" s="107">
        <v>4.5</v>
      </c>
      <c r="L14" s="107">
        <v>4.5</v>
      </c>
      <c r="M14" s="107">
        <v>4.5</v>
      </c>
      <c r="N14" s="107">
        <v>3.2</v>
      </c>
      <c r="O14" s="147">
        <v>2.4</v>
      </c>
      <c r="P14" s="140"/>
    </row>
    <row r="15" spans="1:18" ht="19.350000000000001" customHeight="1" x14ac:dyDescent="0.25">
      <c r="A15" s="137">
        <v>8</v>
      </c>
      <c r="B15" s="137" t="s">
        <v>38</v>
      </c>
      <c r="C15" s="227" t="s">
        <v>39</v>
      </c>
      <c r="D15" s="139">
        <v>2.2999999999999998</v>
      </c>
      <c r="E15" s="107">
        <v>2.2000000000000002</v>
      </c>
      <c r="F15" s="107">
        <v>2.4</v>
      </c>
      <c r="G15" s="107">
        <v>2.4</v>
      </c>
      <c r="H15" s="107">
        <v>2.5</v>
      </c>
      <c r="I15" s="107">
        <v>2.2000000000000002</v>
      </c>
      <c r="J15" s="107">
        <v>2.4</v>
      </c>
      <c r="K15" s="107">
        <v>2.8</v>
      </c>
      <c r="L15" s="107">
        <v>2.7</v>
      </c>
      <c r="M15" s="107">
        <v>2.7</v>
      </c>
      <c r="N15" s="107">
        <v>3</v>
      </c>
      <c r="O15" s="147">
        <v>3</v>
      </c>
      <c r="P15" s="140"/>
    </row>
    <row r="16" spans="1:18" ht="19.350000000000001" customHeight="1" x14ac:dyDescent="0.25">
      <c r="A16" s="137">
        <v>9</v>
      </c>
      <c r="B16" s="137" t="s">
        <v>40</v>
      </c>
      <c r="C16" s="227" t="s">
        <v>84</v>
      </c>
      <c r="D16" s="139">
        <v>2.4</v>
      </c>
      <c r="E16" s="107">
        <v>2.4</v>
      </c>
      <c r="F16" s="107">
        <v>2.6</v>
      </c>
      <c r="G16" s="107">
        <v>2.5</v>
      </c>
      <c r="H16" s="107" t="s">
        <v>115</v>
      </c>
      <c r="I16" s="107">
        <v>2</v>
      </c>
      <c r="J16" s="107">
        <v>2</v>
      </c>
      <c r="K16" s="107">
        <v>1.9</v>
      </c>
      <c r="L16" s="107">
        <v>2</v>
      </c>
      <c r="M16" s="107">
        <v>2</v>
      </c>
      <c r="N16" s="107">
        <v>2</v>
      </c>
      <c r="O16" s="147">
        <v>2</v>
      </c>
      <c r="P16" s="140"/>
    </row>
    <row r="17" spans="1:16" ht="19.350000000000001" customHeight="1" x14ac:dyDescent="0.25">
      <c r="A17" s="137">
        <v>10</v>
      </c>
      <c r="B17" s="137" t="s">
        <v>42</v>
      </c>
      <c r="C17" s="227" t="s">
        <v>43</v>
      </c>
      <c r="D17" s="139">
        <v>3.5</v>
      </c>
      <c r="E17" s="107">
        <v>3.3</v>
      </c>
      <c r="F17" s="107">
        <v>3.4</v>
      </c>
      <c r="G17" s="107">
        <v>3.4</v>
      </c>
      <c r="H17" s="107">
        <v>3.3</v>
      </c>
      <c r="I17" s="107">
        <v>2.8</v>
      </c>
      <c r="J17" s="107">
        <v>2.6</v>
      </c>
      <c r="K17" s="107">
        <v>2.5</v>
      </c>
      <c r="L17" s="107">
        <v>2.7</v>
      </c>
      <c r="M17" s="107">
        <v>2.7</v>
      </c>
      <c r="N17" s="107">
        <v>2.5</v>
      </c>
      <c r="O17" s="147">
        <v>2.6</v>
      </c>
      <c r="P17" s="140"/>
    </row>
    <row r="18" spans="1:16" ht="19.350000000000001" customHeight="1" x14ac:dyDescent="0.25">
      <c r="A18" s="154">
        <v>11</v>
      </c>
      <c r="B18" s="154" t="s">
        <v>46</v>
      </c>
      <c r="C18" s="260" t="s">
        <v>87</v>
      </c>
      <c r="D18" s="155">
        <v>1.7</v>
      </c>
      <c r="E18" s="115">
        <v>1.2</v>
      </c>
      <c r="F18" s="115">
        <v>0.8</v>
      </c>
      <c r="G18" s="115">
        <v>0.8</v>
      </c>
      <c r="H18" s="115">
        <v>0.5</v>
      </c>
      <c r="I18" s="115">
        <v>1.3</v>
      </c>
      <c r="J18" s="115">
        <v>1.1000000000000001</v>
      </c>
      <c r="K18" s="115">
        <v>1</v>
      </c>
      <c r="L18" s="115">
        <v>0.7</v>
      </c>
      <c r="M18" s="115">
        <v>0.7</v>
      </c>
      <c r="N18" s="115">
        <v>0.2</v>
      </c>
      <c r="O18" s="144">
        <v>0.2</v>
      </c>
      <c r="P18" s="140"/>
    </row>
    <row r="19" spans="1:16" ht="19.350000000000001" hidden="1" customHeight="1" x14ac:dyDescent="0.25">
      <c r="A19" s="137"/>
      <c r="B19" s="137"/>
      <c r="C19" s="227"/>
      <c r="D19" s="139"/>
      <c r="E19" s="138"/>
      <c r="F19" s="138"/>
      <c r="G19" s="138"/>
      <c r="H19" s="138"/>
      <c r="I19" s="138"/>
      <c r="J19" s="138"/>
      <c r="K19" s="138"/>
      <c r="L19" s="138"/>
      <c r="M19" s="138"/>
      <c r="N19" s="138"/>
      <c r="O19" s="138"/>
      <c r="P19" s="139"/>
    </row>
    <row r="20" spans="1:16" ht="19.350000000000001" hidden="1" customHeight="1" x14ac:dyDescent="0.25">
      <c r="A20" s="137"/>
      <c r="B20" s="137"/>
      <c r="C20" s="227"/>
      <c r="D20" s="139"/>
      <c r="E20" s="107"/>
      <c r="F20" s="107"/>
      <c r="G20" s="107"/>
      <c r="H20" s="107"/>
      <c r="I20" s="107"/>
      <c r="J20" s="107"/>
      <c r="K20" s="107"/>
      <c r="L20" s="107"/>
      <c r="M20" s="107"/>
      <c r="N20" s="107"/>
      <c r="O20" s="107"/>
      <c r="P20" s="139"/>
    </row>
    <row r="21" spans="1:16" ht="19.350000000000001" hidden="1" customHeight="1" x14ac:dyDescent="0.25">
      <c r="A21" s="137"/>
      <c r="B21" s="137"/>
      <c r="C21" s="227"/>
      <c r="D21" s="139"/>
      <c r="E21" s="107"/>
      <c r="F21" s="107"/>
      <c r="G21" s="107"/>
      <c r="H21" s="107"/>
      <c r="I21" s="107"/>
      <c r="J21" s="107"/>
      <c r="K21" s="107"/>
      <c r="L21" s="107"/>
      <c r="M21" s="107"/>
      <c r="N21" s="107"/>
      <c r="O21" s="107"/>
      <c r="P21" s="139"/>
    </row>
    <row r="22" spans="1:16" ht="19.350000000000001" hidden="1" customHeight="1" x14ac:dyDescent="0.25">
      <c r="A22" s="137"/>
      <c r="B22" s="137"/>
      <c r="C22" s="227"/>
      <c r="D22" s="139"/>
      <c r="E22" s="107"/>
      <c r="F22" s="107"/>
      <c r="G22" s="107"/>
      <c r="H22" s="107"/>
      <c r="I22" s="107"/>
      <c r="J22" s="107"/>
      <c r="K22" s="107"/>
      <c r="L22" s="107"/>
      <c r="M22" s="107"/>
      <c r="N22" s="107"/>
      <c r="O22" s="107"/>
      <c r="P22" s="139"/>
    </row>
    <row r="23" spans="1:16" ht="19.350000000000001" hidden="1" customHeight="1" x14ac:dyDescent="0.25">
      <c r="A23" s="137"/>
      <c r="B23" s="137"/>
      <c r="C23" s="227"/>
      <c r="D23" s="139"/>
      <c r="E23" s="107"/>
      <c r="F23" s="107"/>
      <c r="G23" s="107"/>
      <c r="H23" s="107"/>
      <c r="I23" s="107"/>
      <c r="J23" s="107"/>
      <c r="K23" s="107"/>
      <c r="L23" s="107"/>
      <c r="M23" s="107"/>
      <c r="N23" s="107"/>
      <c r="O23" s="107"/>
      <c r="P23" s="139"/>
    </row>
    <row r="24" spans="1:16" ht="19.350000000000001" hidden="1" customHeight="1" x14ac:dyDescent="0.25">
      <c r="A24" s="137"/>
      <c r="B24" s="137"/>
      <c r="C24" s="227"/>
      <c r="D24" s="139"/>
      <c r="E24" s="107"/>
      <c r="F24" s="107"/>
      <c r="G24" s="107"/>
      <c r="H24" s="107"/>
      <c r="I24" s="107"/>
      <c r="J24" s="107"/>
      <c r="K24" s="107"/>
      <c r="L24" s="107"/>
      <c r="M24" s="107"/>
      <c r="N24" s="107"/>
      <c r="O24" s="107"/>
      <c r="P24" s="139"/>
    </row>
    <row r="25" spans="1:16" ht="19.350000000000001" hidden="1" customHeight="1" x14ac:dyDescent="0.25">
      <c r="A25" s="137"/>
      <c r="B25" s="137"/>
      <c r="C25" s="227"/>
      <c r="D25" s="139"/>
      <c r="E25" s="107"/>
      <c r="F25" s="107"/>
      <c r="G25" s="107"/>
      <c r="H25" s="107"/>
      <c r="I25" s="107"/>
      <c r="J25" s="107"/>
      <c r="K25" s="107"/>
      <c r="L25" s="107"/>
      <c r="M25" s="107"/>
      <c r="N25" s="107"/>
      <c r="O25" s="107"/>
      <c r="P25" s="139"/>
    </row>
    <row r="26" spans="1:16" ht="19.350000000000001" hidden="1" customHeight="1" x14ac:dyDescent="0.25">
      <c r="A26" s="137"/>
      <c r="B26" s="137"/>
      <c r="C26" s="227"/>
      <c r="D26" s="139"/>
      <c r="E26" s="107"/>
      <c r="F26" s="107"/>
      <c r="G26" s="107"/>
      <c r="H26" s="107"/>
      <c r="I26" s="107"/>
      <c r="J26" s="107"/>
      <c r="K26" s="107"/>
      <c r="L26" s="107"/>
      <c r="M26" s="107"/>
      <c r="N26" s="107"/>
      <c r="O26" s="107"/>
      <c r="P26" s="139"/>
    </row>
    <row r="27" spans="1:16" ht="19.350000000000001" hidden="1" customHeight="1" x14ac:dyDescent="0.25">
      <c r="A27" s="137"/>
      <c r="B27" s="137"/>
      <c r="C27" s="227"/>
      <c r="D27" s="139"/>
      <c r="E27" s="107"/>
      <c r="F27" s="107"/>
      <c r="G27" s="107"/>
      <c r="H27" s="107"/>
      <c r="I27" s="107"/>
      <c r="J27" s="107"/>
      <c r="K27" s="107"/>
      <c r="L27" s="107"/>
      <c r="M27" s="107"/>
      <c r="N27" s="107"/>
      <c r="O27" s="107"/>
      <c r="P27" s="139"/>
    </row>
    <row r="28" spans="1:16" ht="19.350000000000001" hidden="1" customHeight="1" x14ac:dyDescent="0.25">
      <c r="A28" s="137"/>
      <c r="B28" s="137"/>
      <c r="C28" s="227"/>
      <c r="D28" s="139"/>
      <c r="E28" s="107"/>
      <c r="F28" s="107"/>
      <c r="G28" s="107"/>
      <c r="H28" s="107"/>
      <c r="I28" s="107"/>
      <c r="J28" s="107"/>
      <c r="K28" s="107"/>
      <c r="L28" s="107"/>
      <c r="M28" s="107"/>
      <c r="N28" s="107"/>
      <c r="O28" s="107"/>
      <c r="P28" s="139"/>
    </row>
    <row r="29" spans="1:16" ht="19.350000000000001" hidden="1" customHeight="1" x14ac:dyDescent="0.25">
      <c r="A29" s="137"/>
      <c r="B29" s="137"/>
      <c r="C29" s="227"/>
      <c r="D29" s="139"/>
      <c r="E29" s="107"/>
      <c r="F29" s="107"/>
      <c r="G29" s="107"/>
      <c r="H29" s="107"/>
      <c r="I29" s="107"/>
      <c r="J29" s="107"/>
      <c r="K29" s="107"/>
      <c r="L29" s="107"/>
      <c r="M29" s="107"/>
      <c r="N29" s="107"/>
      <c r="O29" s="107"/>
      <c r="P29" s="139"/>
    </row>
    <row r="30" spans="1:16" ht="19.350000000000001" hidden="1" customHeight="1" x14ac:dyDescent="0.25">
      <c r="A30" s="137"/>
      <c r="B30" s="137"/>
      <c r="C30" s="227"/>
      <c r="D30" s="139"/>
      <c r="E30" s="107"/>
      <c r="F30" s="107"/>
      <c r="G30" s="107"/>
      <c r="H30" s="107"/>
      <c r="I30" s="107"/>
      <c r="J30" s="107"/>
      <c r="K30" s="107"/>
      <c r="L30" s="107"/>
      <c r="M30" s="107"/>
      <c r="N30" s="107"/>
      <c r="O30" s="107"/>
      <c r="P30" s="139"/>
    </row>
    <row r="31" spans="1:16" ht="19.350000000000001" hidden="1" customHeight="1" x14ac:dyDescent="0.25">
      <c r="A31" s="137"/>
      <c r="B31" s="137"/>
      <c r="C31" s="227"/>
      <c r="D31" s="139"/>
      <c r="E31" s="107"/>
      <c r="F31" s="107"/>
      <c r="G31" s="107"/>
      <c r="H31" s="107"/>
      <c r="I31" s="107"/>
      <c r="J31" s="107"/>
      <c r="K31" s="107"/>
      <c r="L31" s="107"/>
      <c r="M31" s="107"/>
      <c r="N31" s="107"/>
      <c r="O31" s="107"/>
      <c r="P31" s="139"/>
    </row>
    <row r="32" spans="1:16" ht="19.350000000000001" hidden="1" customHeight="1" x14ac:dyDescent="0.25">
      <c r="A32" s="137"/>
      <c r="B32" s="137"/>
      <c r="C32" s="227"/>
      <c r="D32" s="139"/>
      <c r="E32" s="107"/>
      <c r="F32" s="107"/>
      <c r="G32" s="107"/>
      <c r="H32" s="107"/>
      <c r="I32" s="107"/>
      <c r="J32" s="107"/>
      <c r="K32" s="107"/>
      <c r="L32" s="107"/>
      <c r="M32" s="107"/>
      <c r="N32" s="107"/>
      <c r="O32" s="107"/>
      <c r="P32" s="139"/>
    </row>
    <row r="33" spans="1:16" ht="19.350000000000001" hidden="1" customHeight="1" x14ac:dyDescent="0.25">
      <c r="A33" s="137"/>
      <c r="B33" s="137"/>
      <c r="C33" s="227"/>
      <c r="D33" s="139"/>
      <c r="E33" s="107"/>
      <c r="F33" s="107"/>
      <c r="G33" s="107"/>
      <c r="H33" s="107"/>
      <c r="I33" s="107"/>
      <c r="J33" s="107"/>
      <c r="K33" s="107"/>
      <c r="L33" s="107"/>
      <c r="M33" s="107"/>
      <c r="N33" s="107"/>
      <c r="O33" s="107"/>
      <c r="P33" s="139"/>
    </row>
    <row r="34" spans="1:16" ht="19.350000000000001" hidden="1" customHeight="1" x14ac:dyDescent="0.25">
      <c r="A34" s="137"/>
      <c r="B34" s="137"/>
      <c r="C34" s="227"/>
      <c r="D34" s="139"/>
      <c r="E34" s="107"/>
      <c r="F34" s="107"/>
      <c r="G34" s="107"/>
      <c r="H34" s="107"/>
      <c r="I34" s="107"/>
      <c r="J34" s="107"/>
      <c r="K34" s="107"/>
      <c r="L34" s="107"/>
      <c r="M34" s="107"/>
      <c r="N34" s="107"/>
      <c r="O34" s="107"/>
      <c r="P34" s="139"/>
    </row>
    <row r="35" spans="1:16" ht="19.350000000000001" hidden="1" customHeight="1" x14ac:dyDescent="0.25">
      <c r="A35" s="137"/>
      <c r="B35" s="137"/>
      <c r="C35" s="227"/>
      <c r="D35" s="139"/>
      <c r="E35" s="107"/>
      <c r="F35" s="107"/>
      <c r="G35" s="107"/>
      <c r="H35" s="107"/>
      <c r="I35" s="107"/>
      <c r="J35" s="107"/>
      <c r="K35" s="107"/>
      <c r="L35" s="107"/>
      <c r="M35" s="107"/>
      <c r="N35" s="107"/>
      <c r="O35" s="107"/>
      <c r="P35" s="139"/>
    </row>
    <row r="36" spans="1:16" ht="19.350000000000001" hidden="1" customHeight="1" x14ac:dyDescent="0.25">
      <c r="A36" s="137"/>
      <c r="B36" s="137"/>
      <c r="C36" s="148"/>
      <c r="D36" s="147"/>
      <c r="E36" s="107"/>
      <c r="F36" s="107"/>
      <c r="G36" s="107"/>
      <c r="H36" s="107"/>
      <c r="I36" s="107"/>
      <c r="J36" s="107"/>
      <c r="K36" s="107"/>
      <c r="L36" s="107"/>
      <c r="M36" s="107"/>
      <c r="N36" s="107"/>
      <c r="O36" s="107"/>
      <c r="P36" s="147"/>
    </row>
    <row r="37" spans="1:16" ht="19.350000000000001" hidden="1" customHeight="1" x14ac:dyDescent="0.25">
      <c r="A37" s="146"/>
      <c r="B37" s="146"/>
      <c r="C37" s="148"/>
      <c r="D37" s="147"/>
      <c r="E37" s="107"/>
      <c r="F37" s="107"/>
      <c r="G37" s="107"/>
      <c r="H37" s="107"/>
      <c r="I37" s="107"/>
      <c r="J37" s="107"/>
      <c r="K37" s="107"/>
      <c r="L37" s="107"/>
      <c r="M37" s="107"/>
      <c r="N37" s="107"/>
      <c r="O37" s="107"/>
      <c r="P37" s="147"/>
    </row>
    <row r="38" spans="1:16" ht="19.350000000000001" hidden="1" customHeight="1" x14ac:dyDescent="0.25">
      <c r="A38" s="137"/>
      <c r="B38" s="137"/>
      <c r="C38" s="148"/>
      <c r="D38" s="147"/>
      <c r="E38" s="107"/>
      <c r="F38" s="107"/>
      <c r="G38" s="107"/>
      <c r="H38" s="107"/>
      <c r="I38" s="107"/>
      <c r="J38" s="107"/>
      <c r="K38" s="107"/>
      <c r="L38" s="107"/>
      <c r="M38" s="107"/>
      <c r="N38" s="107"/>
      <c r="O38" s="107"/>
      <c r="P38" s="147"/>
    </row>
    <row r="39" spans="1:16" ht="19.350000000000001" hidden="1" customHeight="1" x14ac:dyDescent="0.25">
      <c r="A39" s="146"/>
      <c r="B39" s="146"/>
      <c r="C39" s="148"/>
      <c r="D39" s="147"/>
      <c r="E39" s="107"/>
      <c r="F39" s="107"/>
      <c r="G39" s="107"/>
      <c r="H39" s="107"/>
      <c r="I39" s="107"/>
      <c r="J39" s="107"/>
      <c r="K39" s="107"/>
      <c r="L39" s="107"/>
      <c r="M39" s="107"/>
      <c r="N39" s="107"/>
      <c r="O39" s="107"/>
      <c r="P39" s="147"/>
    </row>
    <row r="40" spans="1:16" ht="19.350000000000001" hidden="1" customHeight="1" x14ac:dyDescent="0.25">
      <c r="A40" s="137"/>
      <c r="B40" s="137"/>
      <c r="C40" s="148"/>
      <c r="D40" s="147"/>
      <c r="E40" s="107"/>
      <c r="F40" s="107"/>
      <c r="G40" s="107"/>
      <c r="H40" s="107"/>
      <c r="I40" s="107"/>
      <c r="J40" s="107"/>
      <c r="K40" s="107"/>
      <c r="L40" s="107"/>
      <c r="M40" s="107"/>
      <c r="N40" s="107"/>
      <c r="O40" s="107"/>
      <c r="P40" s="147"/>
    </row>
    <row r="41" spans="1:16" ht="19.350000000000001" hidden="1" customHeight="1" x14ac:dyDescent="0.25">
      <c r="A41" s="146"/>
      <c r="B41" s="146"/>
      <c r="C41" s="148"/>
      <c r="D41" s="147"/>
      <c r="E41" s="107"/>
      <c r="F41" s="107"/>
      <c r="G41" s="107"/>
      <c r="H41" s="107"/>
      <c r="I41" s="107"/>
      <c r="J41" s="107"/>
      <c r="K41" s="107"/>
      <c r="L41" s="107"/>
      <c r="M41" s="107"/>
      <c r="N41" s="107"/>
      <c r="O41" s="107"/>
      <c r="P41" s="147"/>
    </row>
    <row r="42" spans="1:16" ht="19.350000000000001" hidden="1" customHeight="1" x14ac:dyDescent="0.25">
      <c r="A42" s="137"/>
      <c r="B42" s="137"/>
      <c r="C42" s="148"/>
      <c r="D42" s="147"/>
      <c r="E42" s="107"/>
      <c r="F42" s="107"/>
      <c r="G42" s="107"/>
      <c r="H42" s="107"/>
      <c r="I42" s="107"/>
      <c r="J42" s="107"/>
      <c r="K42" s="107"/>
      <c r="L42" s="107"/>
      <c r="M42" s="107"/>
      <c r="N42" s="107"/>
      <c r="O42" s="107"/>
      <c r="P42" s="147"/>
    </row>
    <row r="43" spans="1:16" ht="19.350000000000001" hidden="1" customHeight="1" x14ac:dyDescent="0.25">
      <c r="A43" s="146"/>
      <c r="B43" s="146"/>
      <c r="C43" s="148"/>
      <c r="D43" s="147"/>
      <c r="E43" s="107"/>
      <c r="F43" s="107"/>
      <c r="G43" s="107"/>
      <c r="H43" s="107"/>
      <c r="I43" s="107"/>
      <c r="J43" s="107"/>
      <c r="K43" s="107"/>
      <c r="L43" s="107"/>
      <c r="M43" s="107"/>
      <c r="N43" s="107"/>
      <c r="O43" s="107"/>
      <c r="P43" s="147"/>
    </row>
    <row r="44" spans="1:16" ht="19.350000000000001" hidden="1" customHeight="1" x14ac:dyDescent="0.25">
      <c r="A44" s="137"/>
      <c r="B44" s="137"/>
      <c r="C44" s="148"/>
      <c r="D44" s="147"/>
      <c r="E44" s="107"/>
      <c r="F44" s="107"/>
      <c r="G44" s="107"/>
      <c r="H44" s="107"/>
      <c r="I44" s="107"/>
      <c r="J44" s="107"/>
      <c r="K44" s="107"/>
      <c r="L44" s="107"/>
      <c r="M44" s="107"/>
      <c r="N44" s="107"/>
      <c r="O44" s="107"/>
      <c r="P44" s="147"/>
    </row>
    <row r="45" spans="1:16" ht="19.350000000000001" hidden="1" customHeight="1" x14ac:dyDescent="0.25">
      <c r="A45" s="146"/>
      <c r="B45" s="146"/>
      <c r="C45" s="148"/>
      <c r="D45" s="147"/>
      <c r="E45" s="107"/>
      <c r="F45" s="107"/>
      <c r="G45" s="107"/>
      <c r="H45" s="107"/>
      <c r="I45" s="107"/>
      <c r="J45" s="107"/>
      <c r="K45" s="107"/>
      <c r="L45" s="107"/>
      <c r="M45" s="107"/>
      <c r="N45" s="107"/>
      <c r="O45" s="107"/>
      <c r="P45" s="147"/>
    </row>
    <row r="46" spans="1:16" ht="19.350000000000001" hidden="1" customHeight="1" x14ac:dyDescent="0.25">
      <c r="A46" s="137"/>
      <c r="B46" s="137"/>
      <c r="C46" s="148"/>
      <c r="D46" s="147"/>
      <c r="E46" s="107"/>
      <c r="F46" s="107"/>
      <c r="G46" s="107"/>
      <c r="H46" s="107"/>
      <c r="I46" s="107"/>
      <c r="J46" s="107"/>
      <c r="K46" s="107"/>
      <c r="L46" s="107"/>
      <c r="M46" s="107"/>
      <c r="N46" s="107"/>
      <c r="O46" s="107"/>
      <c r="P46" s="147"/>
    </row>
    <row r="47" spans="1:16" ht="19.350000000000001" hidden="1" customHeight="1" x14ac:dyDescent="0.25">
      <c r="A47" s="146"/>
      <c r="B47" s="146"/>
      <c r="C47" s="148"/>
      <c r="D47" s="147"/>
      <c r="E47" s="107"/>
      <c r="F47" s="107"/>
      <c r="G47" s="107"/>
      <c r="H47" s="107"/>
      <c r="I47" s="107"/>
      <c r="J47" s="107"/>
      <c r="K47" s="107"/>
      <c r="L47" s="107"/>
      <c r="M47" s="107"/>
      <c r="N47" s="107"/>
      <c r="O47" s="107"/>
      <c r="P47" s="147"/>
    </row>
    <row r="48" spans="1:16" ht="19.350000000000001" hidden="1" customHeight="1" x14ac:dyDescent="0.25">
      <c r="A48" s="137"/>
      <c r="B48" s="137"/>
      <c r="C48" s="148"/>
      <c r="D48" s="147"/>
      <c r="E48" s="107"/>
      <c r="F48" s="107"/>
      <c r="G48" s="107"/>
      <c r="H48" s="107"/>
      <c r="I48" s="107"/>
      <c r="J48" s="107"/>
      <c r="K48" s="107"/>
      <c r="L48" s="107"/>
      <c r="M48" s="107"/>
      <c r="N48" s="107"/>
      <c r="O48" s="107"/>
      <c r="P48" s="147"/>
    </row>
    <row r="49" spans="1:16" ht="19.350000000000001" hidden="1" customHeight="1" x14ac:dyDescent="0.25">
      <c r="A49" s="137"/>
      <c r="B49" s="137"/>
      <c r="C49" s="148"/>
      <c r="D49" s="147"/>
      <c r="E49" s="107"/>
      <c r="F49" s="107"/>
      <c r="G49" s="107"/>
      <c r="H49" s="107"/>
      <c r="I49" s="107"/>
      <c r="J49" s="107"/>
      <c r="K49" s="107"/>
      <c r="L49" s="107"/>
      <c r="M49" s="107"/>
      <c r="N49" s="107"/>
      <c r="O49" s="107"/>
      <c r="P49" s="147"/>
    </row>
    <row r="50" spans="1:16" ht="19.350000000000001" hidden="1" customHeight="1" x14ac:dyDescent="0.25">
      <c r="A50" s="146"/>
      <c r="B50" s="146"/>
      <c r="C50" s="148"/>
      <c r="D50" s="147"/>
      <c r="E50" s="107"/>
      <c r="F50" s="107"/>
      <c r="G50" s="107"/>
      <c r="H50" s="107"/>
      <c r="I50" s="107"/>
      <c r="J50" s="107"/>
      <c r="K50" s="107"/>
      <c r="L50" s="107"/>
      <c r="M50" s="107"/>
      <c r="N50" s="107"/>
      <c r="O50" s="107"/>
      <c r="P50" s="147"/>
    </row>
    <row r="51" spans="1:16" ht="19.350000000000001" hidden="1" customHeight="1" x14ac:dyDescent="0.25">
      <c r="A51" s="137"/>
      <c r="B51" s="137"/>
      <c r="C51" s="148"/>
      <c r="D51" s="147"/>
      <c r="E51" s="107"/>
      <c r="F51" s="107"/>
      <c r="G51" s="107"/>
      <c r="H51" s="107"/>
      <c r="I51" s="107"/>
      <c r="J51" s="107"/>
      <c r="K51" s="107"/>
      <c r="L51" s="107"/>
      <c r="M51" s="107"/>
      <c r="N51" s="107"/>
      <c r="O51" s="107"/>
      <c r="P51" s="147"/>
    </row>
    <row r="52" spans="1:16" ht="19.350000000000001" hidden="1" customHeight="1" x14ac:dyDescent="0.25">
      <c r="A52" s="146"/>
      <c r="B52" s="146"/>
      <c r="C52" s="148"/>
      <c r="D52" s="147"/>
      <c r="E52" s="107"/>
      <c r="F52" s="107"/>
      <c r="G52" s="107"/>
      <c r="H52" s="107"/>
      <c r="I52" s="107"/>
      <c r="J52" s="107"/>
      <c r="K52" s="107"/>
      <c r="L52" s="107"/>
      <c r="M52" s="107"/>
      <c r="N52" s="107"/>
      <c r="O52" s="107"/>
      <c r="P52" s="147"/>
    </row>
    <row r="53" spans="1:16" ht="19.350000000000001" hidden="1" customHeight="1" x14ac:dyDescent="0.25">
      <c r="A53" s="137"/>
      <c r="B53" s="137"/>
      <c r="C53" s="148"/>
      <c r="D53" s="147"/>
      <c r="E53" s="107"/>
      <c r="F53" s="107"/>
      <c r="G53" s="107"/>
      <c r="H53" s="107"/>
      <c r="I53" s="107"/>
      <c r="J53" s="107"/>
      <c r="K53" s="107"/>
      <c r="L53" s="107"/>
      <c r="M53" s="107"/>
      <c r="N53" s="107"/>
      <c r="O53" s="107"/>
      <c r="P53" s="147"/>
    </row>
    <row r="54" spans="1:16" ht="19.350000000000001" hidden="1" customHeight="1" x14ac:dyDescent="0.25">
      <c r="A54" s="146"/>
      <c r="B54" s="146"/>
      <c r="C54" s="148"/>
      <c r="D54" s="147"/>
      <c r="E54" s="107"/>
      <c r="F54" s="107"/>
      <c r="G54" s="107"/>
      <c r="H54" s="107"/>
      <c r="I54" s="107"/>
      <c r="J54" s="107"/>
      <c r="K54" s="107"/>
      <c r="L54" s="107"/>
      <c r="M54" s="107"/>
      <c r="N54" s="107"/>
      <c r="O54" s="107"/>
      <c r="P54" s="147"/>
    </row>
    <row r="55" spans="1:16" ht="19.350000000000001" hidden="1" customHeight="1" x14ac:dyDescent="0.25">
      <c r="A55" s="137"/>
      <c r="B55" s="137"/>
      <c r="C55" s="148"/>
      <c r="D55" s="147"/>
      <c r="E55" s="107"/>
      <c r="F55" s="107"/>
      <c r="G55" s="107"/>
      <c r="H55" s="107"/>
      <c r="I55" s="107"/>
      <c r="J55" s="107"/>
      <c r="K55" s="107"/>
      <c r="L55" s="107"/>
      <c r="M55" s="107"/>
      <c r="N55" s="107"/>
      <c r="O55" s="107"/>
      <c r="P55" s="147"/>
    </row>
    <row r="56" spans="1:16" ht="19.350000000000001" hidden="1" customHeight="1" x14ac:dyDescent="0.25">
      <c r="A56" s="137"/>
      <c r="B56" s="137"/>
      <c r="C56" s="148"/>
      <c r="D56" s="147"/>
      <c r="E56" s="107"/>
      <c r="F56" s="107"/>
      <c r="G56" s="107"/>
      <c r="H56" s="107"/>
      <c r="I56" s="107"/>
      <c r="J56" s="107"/>
      <c r="K56" s="107"/>
      <c r="L56" s="107"/>
      <c r="M56" s="107"/>
      <c r="N56" s="107"/>
      <c r="O56" s="107"/>
      <c r="P56" s="147"/>
    </row>
    <row r="57" spans="1:16" ht="19.350000000000001" hidden="1" customHeight="1" x14ac:dyDescent="0.25">
      <c r="A57" s="142"/>
      <c r="B57" s="142"/>
      <c r="C57" s="234"/>
      <c r="D57" s="144"/>
      <c r="E57" s="115"/>
      <c r="F57" s="115"/>
      <c r="G57" s="115"/>
      <c r="H57" s="115"/>
      <c r="I57" s="115"/>
      <c r="J57" s="115"/>
      <c r="K57" s="115"/>
      <c r="L57" s="115"/>
      <c r="M57" s="115"/>
      <c r="N57" s="115"/>
      <c r="O57" s="115"/>
      <c r="P57" s="144"/>
    </row>
    <row r="58" spans="1:16" ht="12.75" customHeight="1" x14ac:dyDescent="0.25">
      <c r="C58" s="261"/>
      <c r="D58" s="156"/>
      <c r="E58" s="156"/>
      <c r="F58" s="156"/>
      <c r="G58" s="156"/>
      <c r="H58" s="156"/>
      <c r="I58" s="156"/>
      <c r="J58" s="156"/>
      <c r="K58" s="156"/>
      <c r="L58" s="156"/>
      <c r="M58" s="156"/>
      <c r="N58" s="156"/>
      <c r="O58" s="156"/>
      <c r="P58" s="156"/>
    </row>
    <row r="59" spans="1:16" s="130" customFormat="1" ht="18" customHeight="1" x14ac:dyDescent="0.25">
      <c r="A59" s="149" t="s">
        <v>53</v>
      </c>
      <c r="B59" s="150"/>
      <c r="C59" s="130" t="s">
        <v>112</v>
      </c>
      <c r="D59" s="157"/>
      <c r="E59" s="157"/>
      <c r="F59" s="157"/>
      <c r="G59" s="157"/>
      <c r="I59" s="157"/>
      <c r="J59" s="157"/>
      <c r="K59" s="157"/>
      <c r="L59" s="157"/>
      <c r="M59" s="157"/>
      <c r="N59" s="157"/>
      <c r="O59" s="157"/>
    </row>
    <row r="60" spans="1:16" ht="26.25" customHeight="1" x14ac:dyDescent="0.25">
      <c r="A60" s="191"/>
      <c r="B60" s="192"/>
      <c r="C60" s="193" t="s">
        <v>116</v>
      </c>
      <c r="D60" s="194"/>
      <c r="E60" s="194"/>
      <c r="F60" s="194"/>
      <c r="G60" s="194"/>
      <c r="H60" s="193"/>
      <c r="I60" s="194"/>
      <c r="J60" s="191"/>
      <c r="K60" s="158"/>
      <c r="L60" s="158"/>
      <c r="M60" s="158"/>
      <c r="N60" s="158"/>
      <c r="O60" s="159"/>
    </row>
  </sheetData>
  <mergeCells count="9">
    <mergeCell ref="P4:P6"/>
    <mergeCell ref="D5:H5"/>
    <mergeCell ref="I5:O5"/>
    <mergeCell ref="A1:O1"/>
    <mergeCell ref="A4:A6"/>
    <mergeCell ref="B4:B6"/>
    <mergeCell ref="C4:C6"/>
    <mergeCell ref="D4:H4"/>
    <mergeCell ref="I4:O4"/>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I61"/>
  <sheetViews>
    <sheetView tabSelected="1" workbookViewId="0">
      <selection activeCell="C58" sqref="C58:O59"/>
    </sheetView>
  </sheetViews>
  <sheetFormatPr defaultColWidth="9.28515625" defaultRowHeight="16.5" x14ac:dyDescent="0.25"/>
  <cols>
    <col min="1" max="1" width="4.85546875" style="2" customWidth="1"/>
    <col min="2" max="2" width="6.28515625" style="165" hidden="1" customWidth="1"/>
    <col min="3" max="3" width="14.42578125" style="165" customWidth="1"/>
    <col min="4" max="13" width="7.28515625" style="165" customWidth="1"/>
    <col min="14" max="14" width="2.7109375" style="165" customWidth="1"/>
    <col min="15" max="15" width="9.28515625" style="165" customWidth="1"/>
    <col min="16" max="16" width="9.42578125" style="165" customWidth="1"/>
    <col min="17" max="17" width="9.140625" style="165" customWidth="1"/>
    <col min="18" max="18" width="10.28515625" style="165" customWidth="1"/>
    <col min="19" max="19" width="0.42578125" style="165" hidden="1" customWidth="1"/>
    <col min="20" max="20" width="10.85546875" style="165" customWidth="1"/>
    <col min="21" max="16384" width="9.28515625" style="165"/>
  </cols>
  <sheetData>
    <row r="1" spans="1:217" s="1" customFormat="1" x14ac:dyDescent="0.25">
      <c r="A1" s="490" t="s">
        <v>139</v>
      </c>
      <c r="B1" s="490"/>
      <c r="C1" s="490"/>
      <c r="D1" s="490"/>
      <c r="E1" s="490"/>
      <c r="F1" s="490"/>
      <c r="G1" s="490"/>
      <c r="H1" s="490"/>
      <c r="I1" s="490"/>
      <c r="J1" s="490"/>
      <c r="K1" s="490"/>
      <c r="L1" s="490"/>
      <c r="M1" s="490"/>
      <c r="N1" s="490"/>
      <c r="O1" s="490"/>
      <c r="P1" s="490"/>
      <c r="Q1" s="491"/>
      <c r="R1" s="491"/>
      <c r="S1" s="491"/>
    </row>
    <row r="2" spans="1:217" s="1" customFormat="1" ht="5.25" customHeight="1" x14ac:dyDescent="0.25">
      <c r="A2" s="198"/>
      <c r="B2" s="198"/>
      <c r="C2" s="198"/>
      <c r="D2" s="198"/>
      <c r="E2" s="124"/>
      <c r="F2" s="124"/>
      <c r="G2" s="124"/>
      <c r="H2" s="124"/>
      <c r="I2" s="198"/>
      <c r="J2" s="124"/>
      <c r="K2" s="124"/>
      <c r="L2" s="124"/>
      <c r="M2" s="124"/>
      <c r="N2" s="124"/>
      <c r="O2" s="124"/>
      <c r="P2" s="124"/>
    </row>
    <row r="3" spans="1:217" s="1" customFormat="1" x14ac:dyDescent="0.25">
      <c r="A3" s="125"/>
      <c r="B3" s="125"/>
      <c r="C3" s="262"/>
      <c r="D3" s="262"/>
      <c r="E3" s="124"/>
      <c r="F3" s="124"/>
      <c r="G3" s="124"/>
      <c r="H3" s="124"/>
      <c r="I3" s="262"/>
      <c r="J3" s="124"/>
      <c r="K3" s="124"/>
      <c r="L3" s="124"/>
      <c r="M3" s="124"/>
      <c r="N3" s="124"/>
      <c r="O3" s="124"/>
      <c r="P3" s="124"/>
      <c r="R3" s="420" t="s">
        <v>62</v>
      </c>
    </row>
    <row r="4" spans="1:217" s="1" customFormat="1" ht="15.75" customHeight="1" x14ac:dyDescent="0.25">
      <c r="A4" s="482" t="s">
        <v>2</v>
      </c>
      <c r="B4" s="482" t="s">
        <v>3</v>
      </c>
      <c r="C4" s="482" t="s">
        <v>98</v>
      </c>
      <c r="D4" s="572" t="s">
        <v>5</v>
      </c>
      <c r="E4" s="573"/>
      <c r="F4" s="573"/>
      <c r="G4" s="573"/>
      <c r="H4" s="573"/>
      <c r="I4" s="572" t="s">
        <v>6</v>
      </c>
      <c r="J4" s="573"/>
      <c r="K4" s="573"/>
      <c r="L4" s="573"/>
      <c r="M4" s="422"/>
      <c r="N4" s="423"/>
      <c r="O4" s="482" t="s">
        <v>117</v>
      </c>
      <c r="P4" s="574" t="s">
        <v>118</v>
      </c>
      <c r="Q4" s="537" t="s">
        <v>119</v>
      </c>
      <c r="R4" s="577" t="s">
        <v>120</v>
      </c>
      <c r="S4" s="569" t="s">
        <v>8</v>
      </c>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row>
    <row r="5" spans="1:217" s="1" customFormat="1" ht="18.75" customHeight="1" x14ac:dyDescent="0.25">
      <c r="A5" s="492"/>
      <c r="B5" s="492"/>
      <c r="C5" s="492"/>
      <c r="D5" s="572" t="s">
        <v>64</v>
      </c>
      <c r="E5" s="573"/>
      <c r="F5" s="573"/>
      <c r="G5" s="573"/>
      <c r="H5" s="573"/>
      <c r="I5" s="572" t="s">
        <v>64</v>
      </c>
      <c r="J5" s="573"/>
      <c r="K5" s="573"/>
      <c r="L5" s="573"/>
      <c r="M5" s="422"/>
      <c r="N5" s="424"/>
      <c r="O5" s="492"/>
      <c r="P5" s="575"/>
      <c r="Q5" s="538"/>
      <c r="R5" s="578"/>
      <c r="S5" s="570"/>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row>
    <row r="6" spans="1:217" s="1" customFormat="1" ht="31.5" customHeight="1" x14ac:dyDescent="0.25">
      <c r="A6" s="483"/>
      <c r="B6" s="483"/>
      <c r="C6" s="483"/>
      <c r="D6" s="421" t="s">
        <v>121</v>
      </c>
      <c r="E6" s="421" t="s">
        <v>122</v>
      </c>
      <c r="F6" s="421" t="s">
        <v>123</v>
      </c>
      <c r="G6" s="421" t="s">
        <v>124</v>
      </c>
      <c r="H6" s="421" t="s">
        <v>125</v>
      </c>
      <c r="I6" s="421" t="s">
        <v>121</v>
      </c>
      <c r="J6" s="425" t="s">
        <v>122</v>
      </c>
      <c r="K6" s="425" t="s">
        <v>123</v>
      </c>
      <c r="L6" s="421" t="s">
        <v>124</v>
      </c>
      <c r="M6" s="421" t="s">
        <v>125</v>
      </c>
      <c r="N6" s="426"/>
      <c r="O6" s="483"/>
      <c r="P6" s="576"/>
      <c r="Q6" s="539"/>
      <c r="R6" s="579"/>
      <c r="S6" s="571"/>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row>
    <row r="7" spans="1:217" s="1" customFormat="1" ht="19.350000000000001" customHeight="1" x14ac:dyDescent="0.25">
      <c r="A7" s="134" t="s">
        <v>17</v>
      </c>
      <c r="B7" s="134" t="s">
        <v>18</v>
      </c>
      <c r="C7" s="134" t="s">
        <v>19</v>
      </c>
      <c r="D7" s="134">
        <v>1</v>
      </c>
      <c r="E7" s="134">
        <v>2</v>
      </c>
      <c r="F7" s="134">
        <v>3</v>
      </c>
      <c r="G7" s="134">
        <v>4</v>
      </c>
      <c r="H7" s="134">
        <v>5</v>
      </c>
      <c r="I7" s="134">
        <v>6</v>
      </c>
      <c r="J7" s="134">
        <v>7</v>
      </c>
      <c r="K7" s="134">
        <v>8</v>
      </c>
      <c r="L7" s="201">
        <v>9</v>
      </c>
      <c r="M7" s="201">
        <v>10</v>
      </c>
      <c r="N7" s="202"/>
      <c r="O7" s="134">
        <v>11</v>
      </c>
      <c r="P7" s="134">
        <v>12</v>
      </c>
      <c r="Q7" s="4">
        <v>13</v>
      </c>
      <c r="R7" s="4">
        <v>14</v>
      </c>
      <c r="S7" s="4">
        <v>19</v>
      </c>
    </row>
    <row r="8" spans="1:217" ht="19.5" customHeight="1" x14ac:dyDescent="0.25">
      <c r="A8" s="203">
        <v>1</v>
      </c>
      <c r="B8" s="236" t="s">
        <v>20</v>
      </c>
      <c r="C8" s="236" t="s">
        <v>21</v>
      </c>
      <c r="D8" s="237">
        <v>5</v>
      </c>
      <c r="E8" s="237">
        <v>5</v>
      </c>
      <c r="F8" s="237">
        <v>4.75</v>
      </c>
      <c r="G8" s="237">
        <v>4.25</v>
      </c>
      <c r="H8" s="237">
        <v>3.25</v>
      </c>
      <c r="I8" s="237">
        <v>3</v>
      </c>
      <c r="J8" s="237">
        <v>2.75</v>
      </c>
      <c r="K8" s="238">
        <v>2.75</v>
      </c>
      <c r="L8" s="239">
        <v>2.5</v>
      </c>
      <c r="M8" s="239">
        <v>2.25</v>
      </c>
      <c r="N8" s="240"/>
      <c r="O8" s="241">
        <f t="shared" ref="O8:R23" si="0">J8-I8</f>
        <v>-0.25</v>
      </c>
      <c r="P8" s="242">
        <f t="shared" si="0"/>
        <v>0</v>
      </c>
      <c r="Q8" s="161">
        <f t="shared" si="0"/>
        <v>-0.25</v>
      </c>
      <c r="R8" s="161">
        <f t="shared" si="0"/>
        <v>-0.25</v>
      </c>
      <c r="S8" s="160"/>
    </row>
    <row r="9" spans="1:217" ht="19.5" customHeight="1" x14ac:dyDescent="0.25">
      <c r="A9" s="146">
        <v>2</v>
      </c>
      <c r="B9" s="243" t="s">
        <v>22</v>
      </c>
      <c r="C9" s="243" t="s">
        <v>23</v>
      </c>
      <c r="D9" s="244">
        <v>5.5</v>
      </c>
      <c r="E9" s="244">
        <v>5.5</v>
      </c>
      <c r="F9" s="244">
        <v>5.5</v>
      </c>
      <c r="G9" s="244">
        <v>5</v>
      </c>
      <c r="H9" s="244">
        <v>4.5</v>
      </c>
      <c r="I9" s="244">
        <v>4.5</v>
      </c>
      <c r="J9" s="244">
        <v>4.5</v>
      </c>
      <c r="K9" s="245">
        <v>4.5</v>
      </c>
      <c r="L9" s="246">
        <v>4.25</v>
      </c>
      <c r="M9" s="246">
        <v>3.75</v>
      </c>
      <c r="N9" s="247"/>
      <c r="O9" s="244">
        <f t="shared" si="0"/>
        <v>0</v>
      </c>
      <c r="P9" s="248">
        <f t="shared" si="0"/>
        <v>0</v>
      </c>
      <c r="Q9" s="162">
        <f t="shared" si="0"/>
        <v>-0.25</v>
      </c>
      <c r="R9" s="162">
        <f t="shared" si="0"/>
        <v>-0.5</v>
      </c>
      <c r="S9" s="101"/>
    </row>
    <row r="10" spans="1:217" ht="19.5" customHeight="1" x14ac:dyDescent="0.25">
      <c r="A10" s="146">
        <v>3</v>
      </c>
      <c r="B10" s="243" t="s">
        <v>24</v>
      </c>
      <c r="C10" s="243" t="s">
        <v>25</v>
      </c>
      <c r="D10" s="244">
        <v>5.25</v>
      </c>
      <c r="E10" s="244">
        <v>5.25</v>
      </c>
      <c r="F10" s="244">
        <v>5.25</v>
      </c>
      <c r="G10" s="244">
        <v>5</v>
      </c>
      <c r="H10" s="244">
        <v>4.75</v>
      </c>
      <c r="I10" s="244">
        <v>4.75</v>
      </c>
      <c r="J10" s="244">
        <v>4.5</v>
      </c>
      <c r="K10" s="245">
        <v>4.25</v>
      </c>
      <c r="L10" s="246">
        <v>4</v>
      </c>
      <c r="M10" s="246">
        <v>3.75</v>
      </c>
      <c r="N10" s="247"/>
      <c r="O10" s="244">
        <f t="shared" si="0"/>
        <v>-0.25</v>
      </c>
      <c r="P10" s="248">
        <f t="shared" si="0"/>
        <v>-0.25</v>
      </c>
      <c r="Q10" s="162">
        <f t="shared" si="0"/>
        <v>-0.25</v>
      </c>
      <c r="R10" s="162">
        <f t="shared" si="0"/>
        <v>-0.25</v>
      </c>
      <c r="S10" s="101"/>
    </row>
    <row r="11" spans="1:217" ht="19.5" customHeight="1" x14ac:dyDescent="0.25">
      <c r="A11" s="146">
        <v>4</v>
      </c>
      <c r="B11" s="243" t="s">
        <v>26</v>
      </c>
      <c r="C11" s="243" t="s">
        <v>148</v>
      </c>
      <c r="D11" s="244">
        <v>4.5</v>
      </c>
      <c r="E11" s="244">
        <v>4.5</v>
      </c>
      <c r="F11" s="244">
        <v>4.25</v>
      </c>
      <c r="G11" s="244">
        <v>3.65</v>
      </c>
      <c r="H11" s="244">
        <v>3.15</v>
      </c>
      <c r="I11" s="244">
        <v>2.9</v>
      </c>
      <c r="J11" s="244">
        <v>2.65</v>
      </c>
      <c r="K11" s="245">
        <v>2.15</v>
      </c>
      <c r="L11" s="246">
        <v>2.15</v>
      </c>
      <c r="M11" s="246">
        <v>2.15</v>
      </c>
      <c r="N11" s="247"/>
      <c r="O11" s="244">
        <f t="shared" si="0"/>
        <v>-0.25</v>
      </c>
      <c r="P11" s="248">
        <f t="shared" si="0"/>
        <v>-0.5</v>
      </c>
      <c r="Q11" s="162">
        <f t="shared" si="0"/>
        <v>0</v>
      </c>
      <c r="R11" s="162">
        <f t="shared" si="0"/>
        <v>0</v>
      </c>
      <c r="S11" s="101"/>
    </row>
    <row r="12" spans="1:217" ht="19.5" customHeight="1" x14ac:dyDescent="0.25">
      <c r="A12" s="146">
        <v>5</v>
      </c>
      <c r="B12" s="243" t="s">
        <v>28</v>
      </c>
      <c r="C12" s="243" t="s">
        <v>149</v>
      </c>
      <c r="D12" s="244">
        <v>4.5</v>
      </c>
      <c r="E12" s="244">
        <v>4.5</v>
      </c>
      <c r="F12" s="244">
        <v>4.25</v>
      </c>
      <c r="G12" s="244">
        <v>3.65</v>
      </c>
      <c r="H12" s="244">
        <v>3.15</v>
      </c>
      <c r="I12" s="244">
        <v>2.9</v>
      </c>
      <c r="J12" s="244">
        <v>2.65</v>
      </c>
      <c r="K12" s="245">
        <v>2.15</v>
      </c>
      <c r="L12" s="246">
        <v>2.15</v>
      </c>
      <c r="M12" s="246">
        <v>2.15</v>
      </c>
      <c r="N12" s="247"/>
      <c r="O12" s="244">
        <f t="shared" si="0"/>
        <v>-0.25</v>
      </c>
      <c r="P12" s="248">
        <f t="shared" si="0"/>
        <v>-0.5</v>
      </c>
      <c r="Q12" s="162">
        <f t="shared" si="0"/>
        <v>0</v>
      </c>
      <c r="R12" s="162">
        <f t="shared" si="0"/>
        <v>0</v>
      </c>
      <c r="S12" s="101"/>
    </row>
    <row r="13" spans="1:217" ht="19.5" customHeight="1" x14ac:dyDescent="0.25">
      <c r="A13" s="146">
        <v>6</v>
      </c>
      <c r="B13" s="243" t="s">
        <v>30</v>
      </c>
      <c r="C13" s="243" t="s">
        <v>150</v>
      </c>
      <c r="D13" s="244">
        <v>4.5</v>
      </c>
      <c r="E13" s="244">
        <v>4.5</v>
      </c>
      <c r="F13" s="244">
        <v>4.25</v>
      </c>
      <c r="G13" s="244">
        <v>3.65</v>
      </c>
      <c r="H13" s="244">
        <v>3.15</v>
      </c>
      <c r="I13" s="244">
        <v>2.9</v>
      </c>
      <c r="J13" s="244">
        <v>2.65</v>
      </c>
      <c r="K13" s="245">
        <v>2.15</v>
      </c>
      <c r="L13" s="246">
        <v>2.15</v>
      </c>
      <c r="M13" s="246">
        <v>2.15</v>
      </c>
      <c r="N13" s="247"/>
      <c r="O13" s="244">
        <f t="shared" si="0"/>
        <v>-0.25</v>
      </c>
      <c r="P13" s="248">
        <f t="shared" si="0"/>
        <v>-0.5</v>
      </c>
      <c r="Q13" s="162">
        <f t="shared" si="0"/>
        <v>0</v>
      </c>
      <c r="R13" s="162">
        <f t="shared" si="0"/>
        <v>0</v>
      </c>
      <c r="S13" s="101"/>
    </row>
    <row r="14" spans="1:217" ht="19.5" customHeight="1" x14ac:dyDescent="0.25">
      <c r="A14" s="146">
        <v>7</v>
      </c>
      <c r="B14" s="243" t="s">
        <v>32</v>
      </c>
      <c r="C14" s="243" t="s">
        <v>151</v>
      </c>
      <c r="D14" s="244">
        <v>4.5</v>
      </c>
      <c r="E14" s="244">
        <v>4.5</v>
      </c>
      <c r="F14" s="244">
        <v>4.25</v>
      </c>
      <c r="G14" s="244">
        <v>3.65</v>
      </c>
      <c r="H14" s="244">
        <v>3.15</v>
      </c>
      <c r="I14" s="244">
        <v>2.9</v>
      </c>
      <c r="J14" s="244">
        <v>2.65</v>
      </c>
      <c r="K14" s="245">
        <v>2.15</v>
      </c>
      <c r="L14" s="246">
        <v>2.15</v>
      </c>
      <c r="M14" s="246">
        <v>2.15</v>
      </c>
      <c r="N14" s="247"/>
      <c r="O14" s="244">
        <f t="shared" si="0"/>
        <v>-0.25</v>
      </c>
      <c r="P14" s="248">
        <f t="shared" si="0"/>
        <v>-0.5</v>
      </c>
      <c r="Q14" s="162">
        <f t="shared" si="0"/>
        <v>0</v>
      </c>
      <c r="R14" s="162">
        <f t="shared" si="0"/>
        <v>0</v>
      </c>
      <c r="S14" s="101"/>
    </row>
    <row r="15" spans="1:217" ht="19.5" customHeight="1" x14ac:dyDescent="0.25">
      <c r="A15" s="146">
        <v>8</v>
      </c>
      <c r="B15" s="243" t="s">
        <v>34</v>
      </c>
      <c r="C15" s="243" t="s">
        <v>35</v>
      </c>
      <c r="D15" s="244">
        <v>3.45</v>
      </c>
      <c r="E15" s="244">
        <v>3.45</v>
      </c>
      <c r="F15" s="244">
        <v>3.45</v>
      </c>
      <c r="G15" s="244">
        <v>3.35</v>
      </c>
      <c r="H15" s="244">
        <v>3.1</v>
      </c>
      <c r="I15" s="244">
        <v>3.1</v>
      </c>
      <c r="J15" s="244">
        <v>3.1</v>
      </c>
      <c r="K15" s="245">
        <v>3</v>
      </c>
      <c r="L15" s="246">
        <v>3</v>
      </c>
      <c r="M15" s="246">
        <v>3</v>
      </c>
      <c r="N15" s="247"/>
      <c r="O15" s="244">
        <f t="shared" si="0"/>
        <v>0</v>
      </c>
      <c r="P15" s="248">
        <f t="shared" si="0"/>
        <v>-0.10000000000000009</v>
      </c>
      <c r="Q15" s="162">
        <f t="shared" si="0"/>
        <v>0</v>
      </c>
      <c r="R15" s="162">
        <f t="shared" si="0"/>
        <v>0</v>
      </c>
      <c r="S15" s="101"/>
    </row>
    <row r="16" spans="1:217" ht="19.5" customHeight="1" x14ac:dyDescent="0.25">
      <c r="A16" s="146">
        <v>9</v>
      </c>
      <c r="B16" s="243" t="s">
        <v>36</v>
      </c>
      <c r="C16" s="243" t="s">
        <v>37</v>
      </c>
      <c r="D16" s="244">
        <v>6.5</v>
      </c>
      <c r="E16" s="244">
        <v>6.5</v>
      </c>
      <c r="F16" s="244">
        <v>6.5</v>
      </c>
      <c r="G16" s="244">
        <v>6.5</v>
      </c>
      <c r="H16" s="244">
        <v>6.5</v>
      </c>
      <c r="I16" s="244">
        <v>6.5</v>
      </c>
      <c r="J16" s="244">
        <v>6.25</v>
      </c>
      <c r="K16" s="245">
        <v>5.5</v>
      </c>
      <c r="L16" s="246">
        <v>5.5</v>
      </c>
      <c r="M16" s="246">
        <v>5.25</v>
      </c>
      <c r="N16" s="247"/>
      <c r="O16" s="244">
        <f t="shared" si="0"/>
        <v>-0.25</v>
      </c>
      <c r="P16" s="248">
        <f t="shared" si="0"/>
        <v>-0.75</v>
      </c>
      <c r="Q16" s="162">
        <f t="shared" si="0"/>
        <v>0</v>
      </c>
      <c r="R16" s="162">
        <f t="shared" si="0"/>
        <v>-0.25</v>
      </c>
      <c r="S16" s="101"/>
    </row>
    <row r="17" spans="1:19" ht="19.5" customHeight="1" x14ac:dyDescent="0.25">
      <c r="A17" s="146">
        <v>10</v>
      </c>
      <c r="B17" s="243" t="s">
        <v>38</v>
      </c>
      <c r="C17" s="243" t="s">
        <v>39</v>
      </c>
      <c r="D17" s="244">
        <v>-0.1</v>
      </c>
      <c r="E17" s="244">
        <v>0.1</v>
      </c>
      <c r="F17" s="244">
        <v>0.1</v>
      </c>
      <c r="G17" s="244">
        <v>0.25</v>
      </c>
      <c r="H17" s="244">
        <v>0.25</v>
      </c>
      <c r="I17" s="244">
        <v>0.5</v>
      </c>
      <c r="J17" s="244">
        <v>0.5</v>
      </c>
      <c r="K17" s="245">
        <v>0.5</v>
      </c>
      <c r="L17" s="246">
        <v>0.5</v>
      </c>
      <c r="M17" s="246">
        <v>0.75</v>
      </c>
      <c r="N17" s="247"/>
      <c r="O17" s="244">
        <f t="shared" si="0"/>
        <v>0</v>
      </c>
      <c r="P17" s="248">
        <f t="shared" si="0"/>
        <v>0</v>
      </c>
      <c r="Q17" s="162">
        <f t="shared" si="0"/>
        <v>0</v>
      </c>
      <c r="R17" s="162">
        <f t="shared" si="0"/>
        <v>0.25</v>
      </c>
      <c r="S17" s="101"/>
    </row>
    <row r="18" spans="1:19" ht="19.5" customHeight="1" x14ac:dyDescent="0.25">
      <c r="A18" s="146">
        <v>11</v>
      </c>
      <c r="B18" s="243" t="s">
        <v>40</v>
      </c>
      <c r="C18" s="243" t="s">
        <v>41</v>
      </c>
      <c r="D18" s="244">
        <v>3.5</v>
      </c>
      <c r="E18" s="244">
        <v>3.5</v>
      </c>
      <c r="F18" s="244">
        <v>3.5</v>
      </c>
      <c r="G18" s="244">
        <v>3.5</v>
      </c>
      <c r="H18" s="244">
        <v>3</v>
      </c>
      <c r="I18" s="244">
        <v>3</v>
      </c>
      <c r="J18" s="244">
        <v>2.75</v>
      </c>
      <c r="K18" s="245">
        <v>2.5</v>
      </c>
      <c r="L18" s="246">
        <v>2.5</v>
      </c>
      <c r="M18" s="246">
        <v>2.5</v>
      </c>
      <c r="N18" s="249" t="s">
        <v>126</v>
      </c>
      <c r="O18" s="244">
        <f t="shared" si="0"/>
        <v>-0.25</v>
      </c>
      <c r="P18" s="248">
        <f t="shared" si="0"/>
        <v>-0.25</v>
      </c>
      <c r="Q18" s="162">
        <f t="shared" si="0"/>
        <v>0</v>
      </c>
      <c r="R18" s="162">
        <f t="shared" si="0"/>
        <v>0</v>
      </c>
      <c r="S18" s="101"/>
    </row>
    <row r="19" spans="1:19" ht="19.5" customHeight="1" x14ac:dyDescent="0.25">
      <c r="A19" s="146">
        <v>12</v>
      </c>
      <c r="B19" s="243" t="s">
        <v>42</v>
      </c>
      <c r="C19" s="243" t="s">
        <v>43</v>
      </c>
      <c r="D19" s="244">
        <v>4.3499999999999996</v>
      </c>
      <c r="E19" s="244">
        <v>4.3499999999999996</v>
      </c>
      <c r="F19" s="244">
        <v>4.3499999999999996</v>
      </c>
      <c r="G19" s="244">
        <v>4.3499999999999996</v>
      </c>
      <c r="H19" s="244">
        <v>4.3499999999999996</v>
      </c>
      <c r="I19" s="244">
        <v>4.3499999999999996</v>
      </c>
      <c r="J19" s="244">
        <v>4.0999999999999996</v>
      </c>
      <c r="K19" s="245">
        <v>3.85</v>
      </c>
      <c r="L19" s="246">
        <v>3.6</v>
      </c>
      <c r="M19" s="246">
        <v>3.6</v>
      </c>
      <c r="N19" s="247"/>
      <c r="O19" s="244">
        <f t="shared" si="0"/>
        <v>-0.25</v>
      </c>
      <c r="P19" s="248">
        <f t="shared" si="0"/>
        <v>-0.24999999999999956</v>
      </c>
      <c r="Q19" s="162">
        <f t="shared" si="0"/>
        <v>-0.25</v>
      </c>
      <c r="R19" s="162">
        <f t="shared" si="0"/>
        <v>0</v>
      </c>
      <c r="S19" s="101"/>
    </row>
    <row r="20" spans="1:19" ht="19.5" customHeight="1" x14ac:dyDescent="0.25">
      <c r="A20" s="146">
        <v>13</v>
      </c>
      <c r="B20" s="243" t="s">
        <v>44</v>
      </c>
      <c r="C20" s="243" t="s">
        <v>45</v>
      </c>
      <c r="D20" s="244">
        <v>6</v>
      </c>
      <c r="E20" s="244">
        <v>6</v>
      </c>
      <c r="F20" s="244">
        <v>6.25</v>
      </c>
      <c r="G20" s="244">
        <v>6</v>
      </c>
      <c r="H20" s="244">
        <v>6</v>
      </c>
      <c r="I20" s="244">
        <v>5.75</v>
      </c>
      <c r="J20" s="244">
        <v>5.75</v>
      </c>
      <c r="K20" s="245">
        <v>5.5</v>
      </c>
      <c r="L20" s="246">
        <v>4.75</v>
      </c>
      <c r="M20" s="246">
        <v>4.75</v>
      </c>
      <c r="N20" s="247"/>
      <c r="O20" s="244">
        <f t="shared" si="0"/>
        <v>0</v>
      </c>
      <c r="P20" s="248">
        <f t="shared" si="0"/>
        <v>-0.25</v>
      </c>
      <c r="Q20" s="162">
        <f t="shared" si="0"/>
        <v>-0.75</v>
      </c>
      <c r="R20" s="162">
        <f t="shared" si="0"/>
        <v>0</v>
      </c>
      <c r="S20" s="101"/>
    </row>
    <row r="21" spans="1:19" ht="19.5" customHeight="1" x14ac:dyDescent="0.25">
      <c r="A21" s="146">
        <v>14</v>
      </c>
      <c r="B21" s="243" t="s">
        <v>46</v>
      </c>
      <c r="C21" s="243" t="s">
        <v>47</v>
      </c>
      <c r="D21" s="244">
        <v>2.5</v>
      </c>
      <c r="E21" s="244">
        <v>2.5</v>
      </c>
      <c r="F21" s="244">
        <v>2.5</v>
      </c>
      <c r="G21" s="244">
        <v>2.5</v>
      </c>
      <c r="H21" s="244">
        <v>2.25</v>
      </c>
      <c r="I21" s="244">
        <v>2.25</v>
      </c>
      <c r="J21" s="244">
        <v>2</v>
      </c>
      <c r="K21" s="245">
        <v>1.75</v>
      </c>
      <c r="L21" s="246">
        <v>1.5</v>
      </c>
      <c r="M21" s="246">
        <v>1.25</v>
      </c>
      <c r="N21" s="249"/>
      <c r="O21" s="244">
        <f t="shared" si="0"/>
        <v>-0.25</v>
      </c>
      <c r="P21" s="248">
        <f t="shared" si="0"/>
        <v>-0.25</v>
      </c>
      <c r="Q21" s="162">
        <f t="shared" si="0"/>
        <v>-0.25</v>
      </c>
      <c r="R21" s="162">
        <f t="shared" si="0"/>
        <v>-0.25</v>
      </c>
      <c r="S21" s="101"/>
    </row>
    <row r="22" spans="1:19" ht="19.5" customHeight="1" x14ac:dyDescent="0.25">
      <c r="A22" s="146">
        <v>15</v>
      </c>
      <c r="B22" s="243" t="s">
        <v>48</v>
      </c>
      <c r="C22" s="243" t="s">
        <v>49</v>
      </c>
      <c r="D22" s="244">
        <v>3</v>
      </c>
      <c r="E22" s="244">
        <v>3</v>
      </c>
      <c r="F22" s="244">
        <v>3</v>
      </c>
      <c r="G22" s="244">
        <v>3</v>
      </c>
      <c r="H22" s="244">
        <v>3</v>
      </c>
      <c r="I22" s="244">
        <v>3</v>
      </c>
      <c r="J22" s="244">
        <v>3</v>
      </c>
      <c r="K22" s="245">
        <v>3</v>
      </c>
      <c r="L22" s="246">
        <v>2.75</v>
      </c>
      <c r="M22" s="246">
        <v>2.75</v>
      </c>
      <c r="N22" s="249" t="s">
        <v>126</v>
      </c>
      <c r="O22" s="244">
        <f t="shared" si="0"/>
        <v>0</v>
      </c>
      <c r="P22" s="248">
        <f t="shared" si="0"/>
        <v>0</v>
      </c>
      <c r="Q22" s="162">
        <f t="shared" si="0"/>
        <v>-0.25</v>
      </c>
      <c r="R22" s="162">
        <f t="shared" si="0"/>
        <v>0</v>
      </c>
      <c r="S22" s="101"/>
    </row>
    <row r="23" spans="1:19" ht="19.5" customHeight="1" x14ac:dyDescent="0.25">
      <c r="A23" s="146">
        <v>16</v>
      </c>
      <c r="B23" s="243" t="s">
        <v>50</v>
      </c>
      <c r="C23" s="243" t="s">
        <v>160</v>
      </c>
      <c r="D23" s="244">
        <v>3.6234999999999999</v>
      </c>
      <c r="E23" s="244">
        <v>3.7464</v>
      </c>
      <c r="F23" s="244">
        <v>3.5222000000000002</v>
      </c>
      <c r="G23" s="244">
        <v>3.5354999999999999</v>
      </c>
      <c r="H23" s="244">
        <v>3.0838999999999999</v>
      </c>
      <c r="I23" s="244">
        <v>2.1122999999999998</v>
      </c>
      <c r="J23" s="244">
        <v>2.4845999999999999</v>
      </c>
      <c r="K23" s="245">
        <v>2.1000999999999999</v>
      </c>
      <c r="L23" s="246">
        <v>1.0396000000000001</v>
      </c>
      <c r="M23" s="246">
        <v>1.0518000000000001</v>
      </c>
      <c r="N23" s="247"/>
      <c r="O23" s="244">
        <f t="shared" si="0"/>
        <v>0.37230000000000008</v>
      </c>
      <c r="P23" s="248">
        <f t="shared" si="0"/>
        <v>-0.38450000000000006</v>
      </c>
      <c r="Q23" s="162">
        <f t="shared" si="0"/>
        <v>-1.0604999999999998</v>
      </c>
      <c r="R23" s="162">
        <f t="shared" si="0"/>
        <v>1.2199999999999989E-2</v>
      </c>
      <c r="S23" s="101"/>
    </row>
    <row r="24" spans="1:19" ht="19.5" customHeight="1" x14ac:dyDescent="0.25">
      <c r="A24" s="146">
        <v>17</v>
      </c>
      <c r="B24" s="243" t="s">
        <v>51</v>
      </c>
      <c r="C24" s="243" t="s">
        <v>52</v>
      </c>
      <c r="D24" s="244">
        <v>5.5</v>
      </c>
      <c r="E24" s="244">
        <v>5.5</v>
      </c>
      <c r="F24" s="244">
        <v>5.5</v>
      </c>
      <c r="G24" s="244">
        <v>5.5</v>
      </c>
      <c r="H24" s="244">
        <v>5.5</v>
      </c>
      <c r="I24" s="244">
        <v>5.5</v>
      </c>
      <c r="J24" s="244">
        <v>5.5</v>
      </c>
      <c r="K24" s="245">
        <v>5.5</v>
      </c>
      <c r="L24" s="246">
        <v>5.5</v>
      </c>
      <c r="M24" s="246">
        <v>5.5</v>
      </c>
      <c r="N24" s="249" t="s">
        <v>126</v>
      </c>
      <c r="O24" s="244">
        <f t="shared" ref="O24:R39" si="1">J24-I24</f>
        <v>0</v>
      </c>
      <c r="P24" s="248">
        <f t="shared" si="1"/>
        <v>0</v>
      </c>
      <c r="Q24" s="162">
        <f t="shared" si="1"/>
        <v>0</v>
      </c>
      <c r="R24" s="162">
        <f t="shared" si="1"/>
        <v>0</v>
      </c>
      <c r="S24" s="101"/>
    </row>
    <row r="25" spans="1:19" ht="19.5" customHeight="1" x14ac:dyDescent="0.25">
      <c r="A25" s="142">
        <v>18</v>
      </c>
      <c r="B25" s="250" t="s">
        <v>54</v>
      </c>
      <c r="C25" s="250" t="s">
        <v>55</v>
      </c>
      <c r="D25" s="251">
        <v>6.5</v>
      </c>
      <c r="E25" s="251">
        <v>6.5</v>
      </c>
      <c r="F25" s="251">
        <v>6.5</v>
      </c>
      <c r="G25" s="251">
        <v>6.25</v>
      </c>
      <c r="H25" s="251">
        <v>5.75</v>
      </c>
      <c r="I25" s="251">
        <v>5.75</v>
      </c>
      <c r="J25" s="251">
        <v>5.75</v>
      </c>
      <c r="K25" s="252">
        <v>5.25</v>
      </c>
      <c r="L25" s="253">
        <v>5</v>
      </c>
      <c r="M25" s="253">
        <v>4.5</v>
      </c>
      <c r="N25" s="254"/>
      <c r="O25" s="255">
        <f t="shared" si="1"/>
        <v>0</v>
      </c>
      <c r="P25" s="256">
        <f t="shared" si="1"/>
        <v>-0.5</v>
      </c>
      <c r="Q25" s="163">
        <f t="shared" si="1"/>
        <v>-0.25</v>
      </c>
      <c r="R25" s="163">
        <f t="shared" si="1"/>
        <v>-0.5</v>
      </c>
      <c r="S25" s="102"/>
    </row>
    <row r="26" spans="1:19" ht="12.75" hidden="1" customHeight="1" x14ac:dyDescent="0.25">
      <c r="A26" s="137"/>
      <c r="B26" s="257"/>
      <c r="C26" s="257"/>
      <c r="D26" s="257"/>
      <c r="E26" s="257"/>
      <c r="F26" s="257"/>
      <c r="G26" s="257"/>
      <c r="H26" s="257"/>
      <c r="I26" s="257"/>
      <c r="J26" s="257"/>
      <c r="K26" s="257"/>
      <c r="L26" s="257"/>
      <c r="M26" s="257"/>
      <c r="N26" s="257"/>
      <c r="O26" s="237">
        <f t="shared" si="1"/>
        <v>0</v>
      </c>
      <c r="P26" s="257"/>
      <c r="Q26" s="164"/>
      <c r="R26" s="164"/>
      <c r="S26" s="164"/>
    </row>
    <row r="27" spans="1:19" ht="12.75" hidden="1" customHeight="1" x14ac:dyDescent="0.25">
      <c r="A27" s="146"/>
      <c r="B27" s="243"/>
      <c r="C27" s="243"/>
      <c r="D27" s="243"/>
      <c r="E27" s="243"/>
      <c r="F27" s="243"/>
      <c r="G27" s="243"/>
      <c r="H27" s="243"/>
      <c r="I27" s="243"/>
      <c r="J27" s="243"/>
      <c r="K27" s="243"/>
      <c r="L27" s="243"/>
      <c r="M27" s="243"/>
      <c r="N27" s="257"/>
      <c r="O27" s="237">
        <f t="shared" si="1"/>
        <v>0</v>
      </c>
      <c r="P27" s="243"/>
      <c r="Q27" s="101"/>
      <c r="R27" s="101"/>
      <c r="S27" s="101"/>
    </row>
    <row r="28" spans="1:19" ht="12.75" hidden="1" customHeight="1" x14ac:dyDescent="0.25">
      <c r="A28" s="146"/>
      <c r="B28" s="243"/>
      <c r="C28" s="243"/>
      <c r="D28" s="243"/>
      <c r="E28" s="243"/>
      <c r="F28" s="243"/>
      <c r="G28" s="243"/>
      <c r="H28" s="243"/>
      <c r="I28" s="243"/>
      <c r="J28" s="243"/>
      <c r="K28" s="243"/>
      <c r="L28" s="243"/>
      <c r="M28" s="243"/>
      <c r="N28" s="257"/>
      <c r="O28" s="237">
        <f t="shared" si="1"/>
        <v>0</v>
      </c>
      <c r="P28" s="243"/>
      <c r="Q28" s="101"/>
      <c r="R28" s="101"/>
      <c r="S28" s="101"/>
    </row>
    <row r="29" spans="1:19" ht="12.75" hidden="1" customHeight="1" x14ac:dyDescent="0.25">
      <c r="A29" s="146"/>
      <c r="B29" s="243"/>
      <c r="C29" s="243"/>
      <c r="D29" s="243"/>
      <c r="E29" s="243"/>
      <c r="F29" s="243"/>
      <c r="G29" s="243"/>
      <c r="H29" s="243"/>
      <c r="I29" s="243"/>
      <c r="J29" s="243"/>
      <c r="K29" s="243"/>
      <c r="L29" s="243"/>
      <c r="M29" s="243"/>
      <c r="N29" s="257"/>
      <c r="O29" s="237">
        <f t="shared" si="1"/>
        <v>0</v>
      </c>
      <c r="P29" s="243"/>
      <c r="Q29" s="101"/>
      <c r="R29" s="101"/>
      <c r="S29" s="101"/>
    </row>
    <row r="30" spans="1:19" ht="12.75" hidden="1" customHeight="1" x14ac:dyDescent="0.25">
      <c r="A30" s="146"/>
      <c r="B30" s="243"/>
      <c r="C30" s="243"/>
      <c r="D30" s="243"/>
      <c r="E30" s="243"/>
      <c r="F30" s="243"/>
      <c r="G30" s="243"/>
      <c r="H30" s="243"/>
      <c r="I30" s="243"/>
      <c r="J30" s="243"/>
      <c r="K30" s="243"/>
      <c r="L30" s="243"/>
      <c r="M30" s="243"/>
      <c r="N30" s="257"/>
      <c r="O30" s="237">
        <f t="shared" si="1"/>
        <v>0</v>
      </c>
      <c r="P30" s="243"/>
      <c r="Q30" s="101"/>
      <c r="R30" s="101"/>
      <c r="S30" s="101"/>
    </row>
    <row r="31" spans="1:19" ht="12.75" hidden="1" customHeight="1" x14ac:dyDescent="0.25">
      <c r="A31" s="146"/>
      <c r="B31" s="243"/>
      <c r="C31" s="243"/>
      <c r="D31" s="243"/>
      <c r="E31" s="243"/>
      <c r="F31" s="243"/>
      <c r="G31" s="243"/>
      <c r="H31" s="243"/>
      <c r="I31" s="243"/>
      <c r="J31" s="243"/>
      <c r="K31" s="243"/>
      <c r="L31" s="243"/>
      <c r="M31" s="243"/>
      <c r="N31" s="257"/>
      <c r="O31" s="237">
        <f t="shared" si="1"/>
        <v>0</v>
      </c>
      <c r="P31" s="243"/>
      <c r="Q31" s="101"/>
      <c r="R31" s="101"/>
      <c r="S31" s="101"/>
    </row>
    <row r="32" spans="1:19" ht="12.75" hidden="1" customHeight="1" x14ac:dyDescent="0.25">
      <c r="A32" s="146"/>
      <c r="B32" s="243"/>
      <c r="C32" s="243"/>
      <c r="D32" s="243"/>
      <c r="E32" s="243"/>
      <c r="F32" s="243"/>
      <c r="G32" s="243"/>
      <c r="H32" s="243"/>
      <c r="I32" s="243"/>
      <c r="J32" s="243"/>
      <c r="K32" s="243"/>
      <c r="L32" s="243"/>
      <c r="M32" s="243"/>
      <c r="N32" s="257"/>
      <c r="O32" s="237">
        <f t="shared" si="1"/>
        <v>0</v>
      </c>
      <c r="P32" s="243"/>
      <c r="Q32" s="101"/>
      <c r="R32" s="101"/>
      <c r="S32" s="101"/>
    </row>
    <row r="33" spans="1:19" ht="12.75" hidden="1" customHeight="1" x14ac:dyDescent="0.25">
      <c r="A33" s="146"/>
      <c r="B33" s="243"/>
      <c r="C33" s="243"/>
      <c r="D33" s="243"/>
      <c r="E33" s="243"/>
      <c r="F33" s="243"/>
      <c r="G33" s="243"/>
      <c r="H33" s="243"/>
      <c r="I33" s="243"/>
      <c r="J33" s="243"/>
      <c r="K33" s="243"/>
      <c r="L33" s="243"/>
      <c r="M33" s="243"/>
      <c r="N33" s="257"/>
      <c r="O33" s="237">
        <f t="shared" si="1"/>
        <v>0</v>
      </c>
      <c r="P33" s="243"/>
      <c r="Q33" s="101"/>
      <c r="R33" s="101"/>
      <c r="S33" s="101"/>
    </row>
    <row r="34" spans="1:19" ht="12.75" hidden="1" customHeight="1" x14ac:dyDescent="0.25">
      <c r="A34" s="146"/>
      <c r="B34" s="243"/>
      <c r="C34" s="243"/>
      <c r="D34" s="243"/>
      <c r="E34" s="243"/>
      <c r="F34" s="243"/>
      <c r="G34" s="243"/>
      <c r="H34" s="243"/>
      <c r="I34" s="243"/>
      <c r="J34" s="243"/>
      <c r="K34" s="243"/>
      <c r="L34" s="243"/>
      <c r="M34" s="243"/>
      <c r="N34" s="257"/>
      <c r="O34" s="237">
        <f t="shared" si="1"/>
        <v>0</v>
      </c>
      <c r="P34" s="243"/>
      <c r="Q34" s="101"/>
      <c r="R34" s="101"/>
      <c r="S34" s="101"/>
    </row>
    <row r="35" spans="1:19" ht="12.75" hidden="1" customHeight="1" x14ac:dyDescent="0.25">
      <c r="A35" s="146"/>
      <c r="B35" s="243"/>
      <c r="C35" s="243"/>
      <c r="D35" s="243"/>
      <c r="E35" s="243"/>
      <c r="F35" s="243"/>
      <c r="G35" s="243"/>
      <c r="H35" s="243"/>
      <c r="I35" s="243"/>
      <c r="J35" s="243"/>
      <c r="K35" s="243"/>
      <c r="L35" s="243"/>
      <c r="M35" s="243"/>
      <c r="N35" s="257"/>
      <c r="O35" s="237">
        <f t="shared" si="1"/>
        <v>0</v>
      </c>
      <c r="P35" s="243"/>
      <c r="Q35" s="101"/>
      <c r="R35" s="101"/>
      <c r="S35" s="101"/>
    </row>
    <row r="36" spans="1:19" ht="12.75" hidden="1" customHeight="1" x14ac:dyDescent="0.25">
      <c r="A36" s="146"/>
      <c r="B36" s="243"/>
      <c r="C36" s="243"/>
      <c r="D36" s="243"/>
      <c r="E36" s="243"/>
      <c r="F36" s="243"/>
      <c r="G36" s="243"/>
      <c r="H36" s="243"/>
      <c r="I36" s="243"/>
      <c r="J36" s="243"/>
      <c r="K36" s="243"/>
      <c r="L36" s="243"/>
      <c r="M36" s="243"/>
      <c r="N36" s="257"/>
      <c r="O36" s="237">
        <f t="shared" si="1"/>
        <v>0</v>
      </c>
      <c r="P36" s="243"/>
      <c r="Q36" s="101"/>
      <c r="R36" s="101"/>
      <c r="S36" s="101"/>
    </row>
    <row r="37" spans="1:19" ht="12.75" hidden="1" customHeight="1" x14ac:dyDescent="0.25">
      <c r="A37" s="146"/>
      <c r="B37" s="243"/>
      <c r="C37" s="243"/>
      <c r="D37" s="243"/>
      <c r="E37" s="243"/>
      <c r="F37" s="243"/>
      <c r="G37" s="243"/>
      <c r="H37" s="243"/>
      <c r="I37" s="243"/>
      <c r="J37" s="243"/>
      <c r="K37" s="243"/>
      <c r="L37" s="243"/>
      <c r="M37" s="243"/>
      <c r="N37" s="257"/>
      <c r="O37" s="237">
        <f t="shared" si="1"/>
        <v>0</v>
      </c>
      <c r="P37" s="243"/>
      <c r="Q37" s="101"/>
      <c r="R37" s="101"/>
      <c r="S37" s="101"/>
    </row>
    <row r="38" spans="1:19" ht="12.75" hidden="1" customHeight="1" x14ac:dyDescent="0.25">
      <c r="A38" s="146"/>
      <c r="B38" s="243"/>
      <c r="C38" s="243"/>
      <c r="D38" s="243"/>
      <c r="E38" s="243"/>
      <c r="F38" s="243"/>
      <c r="G38" s="243"/>
      <c r="H38" s="243"/>
      <c r="I38" s="243"/>
      <c r="J38" s="243"/>
      <c r="K38" s="243"/>
      <c r="L38" s="243"/>
      <c r="M38" s="243"/>
      <c r="N38" s="257"/>
      <c r="O38" s="237">
        <f t="shared" si="1"/>
        <v>0</v>
      </c>
      <c r="P38" s="243"/>
      <c r="Q38" s="101"/>
      <c r="R38" s="101"/>
      <c r="S38" s="101"/>
    </row>
    <row r="39" spans="1:19" ht="12.75" hidden="1" customHeight="1" x14ac:dyDescent="0.25">
      <c r="A39" s="146"/>
      <c r="B39" s="243"/>
      <c r="C39" s="243"/>
      <c r="D39" s="243"/>
      <c r="E39" s="243"/>
      <c r="F39" s="243"/>
      <c r="G39" s="243"/>
      <c r="H39" s="243"/>
      <c r="I39" s="243"/>
      <c r="J39" s="243"/>
      <c r="K39" s="243"/>
      <c r="L39" s="243"/>
      <c r="M39" s="243"/>
      <c r="N39" s="257"/>
      <c r="O39" s="237">
        <f t="shared" si="1"/>
        <v>0</v>
      </c>
      <c r="P39" s="243"/>
      <c r="Q39" s="101"/>
      <c r="R39" s="101"/>
      <c r="S39" s="101"/>
    </row>
    <row r="40" spans="1:19" ht="12.75" hidden="1" customHeight="1" x14ac:dyDescent="0.25">
      <c r="A40" s="146"/>
      <c r="B40" s="243"/>
      <c r="C40" s="243"/>
      <c r="D40" s="243"/>
      <c r="E40" s="243"/>
      <c r="F40" s="243"/>
      <c r="G40" s="243"/>
      <c r="H40" s="243"/>
      <c r="I40" s="243"/>
      <c r="J40" s="243"/>
      <c r="K40" s="243"/>
      <c r="L40" s="243"/>
      <c r="M40" s="243"/>
      <c r="N40" s="257"/>
      <c r="O40" s="237">
        <f t="shared" ref="O40:O54" si="2">J40-I40</f>
        <v>0</v>
      </c>
      <c r="P40" s="243"/>
      <c r="Q40" s="101"/>
      <c r="R40" s="101"/>
      <c r="S40" s="101"/>
    </row>
    <row r="41" spans="1:19" ht="12.75" hidden="1" customHeight="1" x14ac:dyDescent="0.25">
      <c r="A41" s="146"/>
      <c r="B41" s="243"/>
      <c r="C41" s="243"/>
      <c r="D41" s="243"/>
      <c r="E41" s="243"/>
      <c r="F41" s="243"/>
      <c r="G41" s="243"/>
      <c r="H41" s="243"/>
      <c r="I41" s="243"/>
      <c r="J41" s="243"/>
      <c r="K41" s="243"/>
      <c r="L41" s="243"/>
      <c r="M41" s="243"/>
      <c r="N41" s="257"/>
      <c r="O41" s="237">
        <f t="shared" si="2"/>
        <v>0</v>
      </c>
      <c r="P41" s="243"/>
      <c r="Q41" s="101"/>
      <c r="R41" s="101"/>
      <c r="S41" s="101"/>
    </row>
    <row r="42" spans="1:19" ht="12.75" hidden="1" customHeight="1" x14ac:dyDescent="0.25">
      <c r="A42" s="146"/>
      <c r="B42" s="243"/>
      <c r="C42" s="243"/>
      <c r="D42" s="243"/>
      <c r="E42" s="243"/>
      <c r="F42" s="243"/>
      <c r="G42" s="243"/>
      <c r="H42" s="243"/>
      <c r="I42" s="243"/>
      <c r="J42" s="243"/>
      <c r="K42" s="243"/>
      <c r="L42" s="243"/>
      <c r="M42" s="243"/>
      <c r="N42" s="257"/>
      <c r="O42" s="237">
        <f t="shared" si="2"/>
        <v>0</v>
      </c>
      <c r="P42" s="243"/>
      <c r="Q42" s="101"/>
      <c r="R42" s="101"/>
      <c r="S42" s="101"/>
    </row>
    <row r="43" spans="1:19" ht="12.75" hidden="1" customHeight="1" x14ac:dyDescent="0.25">
      <c r="A43" s="146"/>
      <c r="B43" s="243"/>
      <c r="C43" s="243"/>
      <c r="D43" s="243"/>
      <c r="E43" s="243"/>
      <c r="F43" s="243"/>
      <c r="G43" s="243"/>
      <c r="H43" s="243"/>
      <c r="I43" s="243"/>
      <c r="J43" s="243"/>
      <c r="K43" s="243"/>
      <c r="L43" s="243"/>
      <c r="M43" s="243"/>
      <c r="N43" s="257"/>
      <c r="O43" s="237">
        <f t="shared" si="2"/>
        <v>0</v>
      </c>
      <c r="P43" s="243"/>
      <c r="Q43" s="101"/>
      <c r="R43" s="101"/>
      <c r="S43" s="101"/>
    </row>
    <row r="44" spans="1:19" ht="12.75" hidden="1" customHeight="1" x14ac:dyDescent="0.25">
      <c r="A44" s="146"/>
      <c r="B44" s="243"/>
      <c r="C44" s="243"/>
      <c r="D44" s="243"/>
      <c r="E44" s="243"/>
      <c r="F44" s="243"/>
      <c r="G44" s="243"/>
      <c r="H44" s="243"/>
      <c r="I44" s="243"/>
      <c r="J44" s="243"/>
      <c r="K44" s="243"/>
      <c r="L44" s="243"/>
      <c r="M44" s="243"/>
      <c r="N44" s="257"/>
      <c r="O44" s="237">
        <f t="shared" si="2"/>
        <v>0</v>
      </c>
      <c r="P44" s="243"/>
      <c r="Q44" s="101"/>
      <c r="R44" s="101"/>
      <c r="S44" s="101"/>
    </row>
    <row r="45" spans="1:19" ht="12.75" hidden="1" customHeight="1" x14ac:dyDescent="0.25">
      <c r="A45" s="146"/>
      <c r="B45" s="243"/>
      <c r="C45" s="243"/>
      <c r="D45" s="243"/>
      <c r="E45" s="243"/>
      <c r="F45" s="243"/>
      <c r="G45" s="243"/>
      <c r="H45" s="243"/>
      <c r="I45" s="243"/>
      <c r="J45" s="243"/>
      <c r="K45" s="243"/>
      <c r="L45" s="243"/>
      <c r="M45" s="243"/>
      <c r="N45" s="257"/>
      <c r="O45" s="237">
        <f t="shared" si="2"/>
        <v>0</v>
      </c>
      <c r="P45" s="243"/>
      <c r="Q45" s="101"/>
      <c r="R45" s="101"/>
      <c r="S45" s="101"/>
    </row>
    <row r="46" spans="1:19" ht="12.75" hidden="1" customHeight="1" x14ac:dyDescent="0.25">
      <c r="A46" s="146"/>
      <c r="B46" s="243"/>
      <c r="C46" s="243"/>
      <c r="D46" s="243"/>
      <c r="E46" s="243"/>
      <c r="F46" s="243"/>
      <c r="G46" s="243"/>
      <c r="H46" s="243"/>
      <c r="I46" s="243"/>
      <c r="J46" s="243"/>
      <c r="K46" s="243"/>
      <c r="L46" s="243"/>
      <c r="M46" s="243"/>
      <c r="N46" s="257"/>
      <c r="O46" s="237">
        <f t="shared" si="2"/>
        <v>0</v>
      </c>
      <c r="P46" s="243"/>
      <c r="Q46" s="101"/>
      <c r="R46" s="101"/>
      <c r="S46" s="101"/>
    </row>
    <row r="47" spans="1:19" ht="12.75" hidden="1" customHeight="1" x14ac:dyDescent="0.25">
      <c r="A47" s="146"/>
      <c r="B47" s="243"/>
      <c r="C47" s="243"/>
      <c r="D47" s="243"/>
      <c r="E47" s="243"/>
      <c r="F47" s="243"/>
      <c r="G47" s="243"/>
      <c r="H47" s="243"/>
      <c r="I47" s="243"/>
      <c r="J47" s="243"/>
      <c r="K47" s="243"/>
      <c r="L47" s="243"/>
      <c r="M47" s="243"/>
      <c r="N47" s="257"/>
      <c r="O47" s="237">
        <f t="shared" si="2"/>
        <v>0</v>
      </c>
      <c r="P47" s="243"/>
      <c r="Q47" s="101"/>
      <c r="R47" s="101"/>
      <c r="S47" s="101"/>
    </row>
    <row r="48" spans="1:19" ht="12.75" hidden="1" customHeight="1" x14ac:dyDescent="0.25">
      <c r="A48" s="146"/>
      <c r="B48" s="243"/>
      <c r="C48" s="243"/>
      <c r="D48" s="243"/>
      <c r="E48" s="243"/>
      <c r="F48" s="243"/>
      <c r="G48" s="243"/>
      <c r="H48" s="243"/>
      <c r="I48" s="243"/>
      <c r="J48" s="243"/>
      <c r="K48" s="243"/>
      <c r="L48" s="243"/>
      <c r="M48" s="243"/>
      <c r="N48" s="257"/>
      <c r="O48" s="237">
        <f t="shared" si="2"/>
        <v>0</v>
      </c>
      <c r="P48" s="243"/>
      <c r="Q48" s="101"/>
      <c r="R48" s="101"/>
      <c r="S48" s="101"/>
    </row>
    <row r="49" spans="1:19" ht="12.75" hidden="1" customHeight="1" x14ac:dyDescent="0.25">
      <c r="A49" s="146"/>
      <c r="B49" s="243"/>
      <c r="C49" s="243"/>
      <c r="D49" s="243"/>
      <c r="E49" s="243"/>
      <c r="F49" s="243"/>
      <c r="G49" s="243"/>
      <c r="H49" s="243"/>
      <c r="I49" s="243"/>
      <c r="J49" s="243"/>
      <c r="K49" s="243"/>
      <c r="L49" s="243"/>
      <c r="M49" s="243"/>
      <c r="N49" s="257"/>
      <c r="O49" s="237">
        <f t="shared" si="2"/>
        <v>0</v>
      </c>
      <c r="P49" s="243"/>
      <c r="Q49" s="101"/>
      <c r="R49" s="101"/>
      <c r="S49" s="101"/>
    </row>
    <row r="50" spans="1:19" ht="12.75" hidden="1" customHeight="1" x14ac:dyDescent="0.25">
      <c r="A50" s="146"/>
      <c r="B50" s="243"/>
      <c r="C50" s="243"/>
      <c r="D50" s="243"/>
      <c r="E50" s="243"/>
      <c r="F50" s="243"/>
      <c r="G50" s="243"/>
      <c r="H50" s="243"/>
      <c r="I50" s="243"/>
      <c r="J50" s="243"/>
      <c r="K50" s="243"/>
      <c r="L50" s="243"/>
      <c r="M50" s="243"/>
      <c r="N50" s="257"/>
      <c r="O50" s="237">
        <f t="shared" si="2"/>
        <v>0</v>
      </c>
      <c r="P50" s="243"/>
      <c r="Q50" s="101"/>
      <c r="R50" s="101"/>
      <c r="S50" s="101"/>
    </row>
    <row r="51" spans="1:19" ht="12.75" hidden="1" customHeight="1" x14ac:dyDescent="0.25">
      <c r="A51" s="146"/>
      <c r="B51" s="243"/>
      <c r="C51" s="243"/>
      <c r="D51" s="243"/>
      <c r="E51" s="243"/>
      <c r="F51" s="243"/>
      <c r="G51" s="243"/>
      <c r="H51" s="243"/>
      <c r="I51" s="243"/>
      <c r="J51" s="243"/>
      <c r="K51" s="243"/>
      <c r="L51" s="243"/>
      <c r="M51" s="243"/>
      <c r="N51" s="257"/>
      <c r="O51" s="237">
        <f t="shared" si="2"/>
        <v>0</v>
      </c>
      <c r="P51" s="243"/>
      <c r="Q51" s="101"/>
      <c r="R51" s="101"/>
      <c r="S51" s="101"/>
    </row>
    <row r="52" spans="1:19" ht="12.75" hidden="1" customHeight="1" x14ac:dyDescent="0.25">
      <c r="A52" s="146"/>
      <c r="B52" s="243"/>
      <c r="C52" s="243"/>
      <c r="D52" s="243"/>
      <c r="E52" s="243"/>
      <c r="F52" s="243"/>
      <c r="G52" s="243"/>
      <c r="H52" s="243"/>
      <c r="I52" s="243"/>
      <c r="J52" s="243"/>
      <c r="K52" s="243"/>
      <c r="L52" s="243"/>
      <c r="M52" s="243"/>
      <c r="N52" s="257"/>
      <c r="O52" s="237">
        <f t="shared" si="2"/>
        <v>0</v>
      </c>
      <c r="P52" s="243"/>
      <c r="Q52" s="101"/>
      <c r="R52" s="101"/>
      <c r="S52" s="101"/>
    </row>
    <row r="53" spans="1:19" ht="12.75" hidden="1" customHeight="1" x14ac:dyDescent="0.25">
      <c r="A53" s="146"/>
      <c r="B53" s="243"/>
      <c r="C53" s="243"/>
      <c r="D53" s="243"/>
      <c r="E53" s="243"/>
      <c r="F53" s="243"/>
      <c r="G53" s="243"/>
      <c r="H53" s="243"/>
      <c r="I53" s="243"/>
      <c r="J53" s="243"/>
      <c r="K53" s="243"/>
      <c r="L53" s="243"/>
      <c r="M53" s="243"/>
      <c r="N53" s="257"/>
      <c r="O53" s="237">
        <f t="shared" si="2"/>
        <v>0</v>
      </c>
      <c r="P53" s="243"/>
      <c r="Q53" s="101"/>
      <c r="R53" s="101"/>
      <c r="S53" s="101"/>
    </row>
    <row r="54" spans="1:19" ht="12.75" hidden="1" customHeight="1" x14ac:dyDescent="0.25">
      <c r="A54" s="146"/>
      <c r="B54" s="243"/>
      <c r="C54" s="243"/>
      <c r="D54" s="243"/>
      <c r="E54" s="243"/>
      <c r="F54" s="243"/>
      <c r="G54" s="243"/>
      <c r="H54" s="243"/>
      <c r="I54" s="243"/>
      <c r="J54" s="243"/>
      <c r="K54" s="243"/>
      <c r="L54" s="243"/>
      <c r="M54" s="243"/>
      <c r="N54" s="257"/>
      <c r="O54" s="237">
        <f t="shared" si="2"/>
        <v>0</v>
      </c>
      <c r="P54" s="243"/>
      <c r="Q54" s="101"/>
      <c r="R54" s="101"/>
      <c r="S54" s="101"/>
    </row>
    <row r="55" spans="1:19" ht="18.75" customHeight="1" x14ac:dyDescent="0.25">
      <c r="A55" s="427" t="s">
        <v>53</v>
      </c>
      <c r="B55" s="428"/>
      <c r="C55" s="261" t="s">
        <v>127</v>
      </c>
      <c r="D55" s="124"/>
      <c r="E55" s="124"/>
      <c r="F55" s="124"/>
      <c r="G55" s="124"/>
      <c r="H55" s="124"/>
      <c r="I55" s="124"/>
      <c r="J55" s="124"/>
      <c r="K55" s="124"/>
      <c r="L55" s="124"/>
      <c r="M55" s="124"/>
      <c r="N55" s="124"/>
      <c r="O55" s="124"/>
      <c r="P55" s="258"/>
      <c r="Q55" s="166"/>
      <c r="R55" s="166"/>
      <c r="S55" s="166"/>
    </row>
    <row r="56" spans="1:19" ht="18.75" customHeight="1" x14ac:dyDescent="0.25">
      <c r="A56" s="427" t="s">
        <v>128</v>
      </c>
      <c r="B56" s="428"/>
      <c r="C56" s="124" t="s">
        <v>129</v>
      </c>
      <c r="D56" s="428"/>
      <c r="E56" s="428"/>
      <c r="F56" s="428"/>
      <c r="G56" s="428"/>
      <c r="H56" s="428"/>
      <c r="I56" s="428"/>
      <c r="J56" s="428"/>
      <c r="K56" s="428"/>
      <c r="L56" s="428"/>
      <c r="M56" s="428"/>
      <c r="N56" s="428"/>
      <c r="O56" s="428"/>
      <c r="P56" s="124"/>
      <c r="Q56" s="1"/>
      <c r="R56" s="1"/>
      <c r="S56" s="1"/>
    </row>
    <row r="57" spans="1:19" ht="18.75" customHeight="1" x14ac:dyDescent="0.25">
      <c r="A57" s="427" t="s">
        <v>126</v>
      </c>
      <c r="B57" s="428"/>
      <c r="C57" s="124" t="s">
        <v>130</v>
      </c>
      <c r="D57" s="428"/>
      <c r="E57" s="428"/>
      <c r="F57" s="428"/>
      <c r="G57" s="428"/>
      <c r="H57" s="428"/>
      <c r="I57" s="428"/>
      <c r="J57" s="428"/>
      <c r="K57" s="428"/>
      <c r="L57" s="428"/>
      <c r="M57" s="428"/>
      <c r="N57" s="428"/>
      <c r="O57" s="428"/>
      <c r="P57" s="124"/>
      <c r="Q57" s="1"/>
      <c r="R57" s="1"/>
      <c r="S57" s="1"/>
    </row>
    <row r="58" spans="1:19" ht="18.75" customHeight="1" x14ac:dyDescent="0.25">
      <c r="A58" s="428"/>
      <c r="B58" s="428"/>
      <c r="C58" s="235" t="s">
        <v>168</v>
      </c>
      <c r="D58" s="585"/>
      <c r="E58" s="585"/>
      <c r="F58" s="585"/>
      <c r="G58" s="585"/>
      <c r="H58" s="585"/>
      <c r="I58" s="585"/>
      <c r="J58" s="585"/>
      <c r="K58" s="585"/>
      <c r="L58" s="585"/>
      <c r="M58" s="585"/>
      <c r="N58" s="585"/>
      <c r="O58" s="585"/>
      <c r="P58" s="428"/>
    </row>
    <row r="59" spans="1:19" ht="19.5" customHeight="1" x14ac:dyDescent="0.25">
      <c r="A59" s="124"/>
      <c r="B59" s="428"/>
      <c r="C59" s="585"/>
      <c r="D59" s="235"/>
      <c r="E59" s="235"/>
      <c r="F59" s="235"/>
      <c r="G59" s="235"/>
      <c r="H59" s="235"/>
      <c r="I59" s="235"/>
      <c r="J59" s="585"/>
      <c r="K59" s="585"/>
      <c r="L59" s="585"/>
      <c r="M59" s="585"/>
      <c r="N59" s="585"/>
      <c r="O59" s="585"/>
      <c r="P59" s="428"/>
    </row>
    <row r="60" spans="1:19" ht="18.75" customHeight="1" x14ac:dyDescent="0.25"/>
    <row r="61" spans="1:19" x14ac:dyDescent="0.25">
      <c r="A61" s="28"/>
    </row>
  </sheetData>
  <mergeCells count="13">
    <mergeCell ref="S4:S6"/>
    <mergeCell ref="D5:H5"/>
    <mergeCell ref="I5:L5"/>
    <mergeCell ref="A1:S1"/>
    <mergeCell ref="A4:A6"/>
    <mergeCell ref="B4:B6"/>
    <mergeCell ref="C4:C6"/>
    <mergeCell ref="D4:H4"/>
    <mergeCell ref="I4:L4"/>
    <mergeCell ref="O4:O6"/>
    <mergeCell ref="P4:P6"/>
    <mergeCell ref="Q4:Q6"/>
    <mergeCell ref="R4:R6"/>
  </mergeCells>
  <printOptions horizontalCentered="1"/>
  <pageMargins left="0.7" right="0.2" top="0.5" bottom="0" header="0.3" footer="0.3"/>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64"/>
  <sheetViews>
    <sheetView topLeftCell="A15" workbookViewId="0">
      <selection activeCell="C59" sqref="C59:I59"/>
    </sheetView>
  </sheetViews>
  <sheetFormatPr defaultColWidth="9.28515625" defaultRowHeight="16.5" x14ac:dyDescent="0.25"/>
  <cols>
    <col min="1" max="1" width="5.140625" style="16" customWidth="1"/>
    <col min="2" max="2" width="7.7109375" style="16" hidden="1" customWidth="1"/>
    <col min="3" max="3" width="14.7109375" style="16" customWidth="1"/>
    <col min="4" max="5" width="8.7109375" style="16" customWidth="1"/>
    <col min="6" max="6" width="10.140625" style="16" customWidth="1"/>
    <col min="7" max="8" width="8.7109375" style="16" customWidth="1"/>
    <col min="9" max="9" width="11.140625" style="16" customWidth="1"/>
    <col min="10" max="11" width="8.7109375" style="16" customWidth="1"/>
    <col min="12" max="12" width="1.5703125" style="16" hidden="1" customWidth="1"/>
    <col min="13" max="13" width="11.28515625" style="16" customWidth="1"/>
    <col min="14" max="14" width="10" style="16" customWidth="1"/>
    <col min="15" max="15" width="8.85546875" style="16" customWidth="1"/>
    <col min="16" max="16" width="2.5703125" style="16" customWidth="1"/>
    <col min="17" max="17" width="11.28515625" style="16" customWidth="1"/>
    <col min="18" max="18" width="8.7109375" style="16" hidden="1" customWidth="1"/>
    <col min="19" max="16384" width="9.28515625" style="16"/>
  </cols>
  <sheetData>
    <row r="1" spans="1:18" ht="22.5" customHeight="1" x14ac:dyDescent="0.25">
      <c r="A1" s="487" t="s">
        <v>56</v>
      </c>
      <c r="B1" s="487"/>
      <c r="C1" s="487"/>
      <c r="D1" s="487"/>
      <c r="E1" s="487"/>
      <c r="F1" s="487"/>
      <c r="G1" s="487"/>
      <c r="H1" s="487"/>
      <c r="I1" s="487"/>
      <c r="J1" s="487"/>
      <c r="K1" s="487"/>
      <c r="L1" s="487"/>
      <c r="M1" s="487"/>
      <c r="N1" s="487"/>
      <c r="O1" s="487"/>
      <c r="P1" s="487"/>
      <c r="Q1" s="487"/>
      <c r="R1" s="488"/>
    </row>
    <row r="2" spans="1:18" ht="9" hidden="1" customHeight="1" x14ac:dyDescent="0.25">
      <c r="A2" s="367"/>
      <c r="B2" s="367"/>
      <c r="C2" s="367"/>
      <c r="D2" s="367"/>
      <c r="E2" s="367"/>
      <c r="F2" s="124"/>
      <c r="G2" s="367"/>
      <c r="H2" s="367"/>
      <c r="I2" s="124"/>
      <c r="J2" s="124"/>
      <c r="K2" s="124"/>
      <c r="L2" s="367"/>
      <c r="M2" s="124"/>
      <c r="N2" s="124"/>
      <c r="O2" s="124"/>
      <c r="P2" s="124"/>
      <c r="Q2" s="124"/>
      <c r="R2" s="17"/>
    </row>
    <row r="3" spans="1:18" ht="9" hidden="1" customHeight="1" x14ac:dyDescent="0.25">
      <c r="A3" s="367"/>
      <c r="B3" s="367"/>
      <c r="C3" s="367"/>
      <c r="D3" s="367"/>
      <c r="E3" s="367"/>
      <c r="F3" s="124"/>
      <c r="G3" s="367"/>
      <c r="H3" s="367"/>
      <c r="I3" s="124"/>
      <c r="J3" s="124"/>
      <c r="K3" s="124"/>
      <c r="L3" s="367"/>
      <c r="M3" s="124"/>
      <c r="N3" s="124"/>
      <c r="O3" s="124"/>
      <c r="P3" s="124"/>
      <c r="Q3" s="124"/>
      <c r="R3" s="17"/>
    </row>
    <row r="4" spans="1:18" ht="9" hidden="1" customHeight="1" x14ac:dyDescent="0.25">
      <c r="A4" s="367"/>
      <c r="B4" s="367"/>
      <c r="C4" s="367"/>
      <c r="D4" s="367"/>
      <c r="E4" s="367"/>
      <c r="F4" s="124"/>
      <c r="G4" s="367"/>
      <c r="H4" s="367"/>
      <c r="I4" s="124"/>
      <c r="J4" s="124"/>
      <c r="K4" s="124"/>
      <c r="L4" s="367"/>
      <c r="M4" s="124"/>
      <c r="N4" s="124"/>
      <c r="O4" s="124"/>
      <c r="P4" s="124"/>
      <c r="Q4" s="124"/>
      <c r="R4" s="17"/>
    </row>
    <row r="5" spans="1:18" ht="23.25" customHeight="1" x14ac:dyDescent="0.25">
      <c r="A5" s="125"/>
      <c r="B5" s="124"/>
      <c r="C5" s="124"/>
      <c r="D5" s="124"/>
      <c r="E5" s="124"/>
      <c r="F5" s="124"/>
      <c r="G5" s="124"/>
      <c r="H5" s="124"/>
      <c r="I5" s="368"/>
      <c r="J5" s="124"/>
      <c r="K5" s="124"/>
      <c r="L5" s="124"/>
      <c r="M5" s="124"/>
      <c r="N5" s="124"/>
      <c r="O5" s="124"/>
      <c r="P5" s="124"/>
      <c r="Q5" s="191" t="s">
        <v>1</v>
      </c>
    </row>
    <row r="6" spans="1:18" ht="83.25" customHeight="1" x14ac:dyDescent="0.25">
      <c r="A6" s="466" t="s">
        <v>2</v>
      </c>
      <c r="B6" s="466" t="s">
        <v>57</v>
      </c>
      <c r="C6" s="462" t="s">
        <v>4</v>
      </c>
      <c r="D6" s="200" t="s">
        <v>147</v>
      </c>
      <c r="E6" s="200" t="s">
        <v>146</v>
      </c>
      <c r="F6" s="369" t="s">
        <v>58</v>
      </c>
      <c r="G6" s="200" t="s">
        <v>145</v>
      </c>
      <c r="H6" s="200" t="s">
        <v>144</v>
      </c>
      <c r="I6" s="370" t="s">
        <v>59</v>
      </c>
      <c r="J6" s="200" t="s">
        <v>143</v>
      </c>
      <c r="K6" s="200" t="s">
        <v>142</v>
      </c>
      <c r="L6" s="461"/>
      <c r="M6" s="370" t="s">
        <v>60</v>
      </c>
      <c r="N6" s="200" t="s">
        <v>141</v>
      </c>
      <c r="O6" s="200" t="s">
        <v>140</v>
      </c>
      <c r="P6" s="461"/>
      <c r="Q6" s="466" t="s">
        <v>61</v>
      </c>
      <c r="R6" s="18" t="s">
        <v>8</v>
      </c>
    </row>
    <row r="7" spans="1:18" s="19" customFormat="1" ht="17.25" customHeight="1" x14ac:dyDescent="0.25">
      <c r="A7" s="134" t="s">
        <v>17</v>
      </c>
      <c r="B7" s="134" t="s">
        <v>18</v>
      </c>
      <c r="C7" s="134" t="s">
        <v>19</v>
      </c>
      <c r="D7" s="134">
        <v>1</v>
      </c>
      <c r="E7" s="134">
        <v>2</v>
      </c>
      <c r="F7" s="134">
        <v>3</v>
      </c>
      <c r="G7" s="134">
        <v>4</v>
      </c>
      <c r="H7" s="201">
        <v>5</v>
      </c>
      <c r="I7" s="134">
        <v>6</v>
      </c>
      <c r="J7" s="134">
        <v>7</v>
      </c>
      <c r="K7" s="201">
        <v>8</v>
      </c>
      <c r="L7" s="202"/>
      <c r="M7" s="134">
        <v>9</v>
      </c>
      <c r="N7" s="134">
        <v>10</v>
      </c>
      <c r="O7" s="201">
        <v>11</v>
      </c>
      <c r="P7" s="202"/>
      <c r="Q7" s="134">
        <v>12</v>
      </c>
      <c r="R7" s="4">
        <v>13</v>
      </c>
    </row>
    <row r="8" spans="1:18" ht="21" customHeight="1" x14ac:dyDescent="0.25">
      <c r="A8" s="203">
        <v>1</v>
      </c>
      <c r="B8" s="204" t="s">
        <v>20</v>
      </c>
      <c r="C8" s="205" t="s">
        <v>21</v>
      </c>
      <c r="D8" s="206">
        <v>1</v>
      </c>
      <c r="E8" s="7">
        <v>2.9</v>
      </c>
      <c r="F8" s="371">
        <f t="shared" ref="F8:F25" si="0">E8-D8</f>
        <v>1.9</v>
      </c>
      <c r="G8" s="7">
        <v>1.6</v>
      </c>
      <c r="H8" s="7">
        <v>1.6</v>
      </c>
      <c r="I8" s="372">
        <f t="shared" ref="I8:I25" si="1">H8-G8</f>
        <v>0</v>
      </c>
      <c r="J8" s="7">
        <v>2.4</v>
      </c>
      <c r="K8" s="7">
        <v>1.4</v>
      </c>
      <c r="L8" s="212"/>
      <c r="M8" s="372">
        <f>K8-J8</f>
        <v>-1</v>
      </c>
      <c r="N8" s="7">
        <v>3.1</v>
      </c>
      <c r="O8" s="7">
        <v>2.1</v>
      </c>
      <c r="P8" s="212"/>
      <c r="Q8" s="373">
        <f>O8-N8</f>
        <v>-1</v>
      </c>
      <c r="R8" s="20"/>
    </row>
    <row r="9" spans="1:18" ht="21" customHeight="1" x14ac:dyDescent="0.25">
      <c r="A9" s="137">
        <v>2</v>
      </c>
      <c r="B9" s="209" t="s">
        <v>22</v>
      </c>
      <c r="C9" s="210" t="s">
        <v>23</v>
      </c>
      <c r="D9" s="211">
        <v>2.9</v>
      </c>
      <c r="E9" s="9">
        <v>2</v>
      </c>
      <c r="F9" s="371">
        <f t="shared" si="0"/>
        <v>-0.89999999999999991</v>
      </c>
      <c r="G9" s="9">
        <v>3.1</v>
      </c>
      <c r="H9" s="9">
        <v>2.1</v>
      </c>
      <c r="I9" s="372">
        <f t="shared" si="1"/>
        <v>-1</v>
      </c>
      <c r="J9" s="9">
        <v>2.8</v>
      </c>
      <c r="K9" s="9">
        <v>2.2999999999999998</v>
      </c>
      <c r="L9" s="212"/>
      <c r="M9" s="372">
        <f t="shared" ref="M9:M25" si="2">K9-J9</f>
        <v>-0.5</v>
      </c>
      <c r="N9" s="9">
        <v>2.4</v>
      </c>
      <c r="O9" s="9">
        <v>1.6</v>
      </c>
      <c r="P9" s="212"/>
      <c r="Q9" s="373">
        <f t="shared" ref="Q9:Q25" si="3">O9-N9</f>
        <v>-0.79999999999999982</v>
      </c>
      <c r="R9" s="21"/>
    </row>
    <row r="10" spans="1:18" ht="21" customHeight="1" x14ac:dyDescent="0.25">
      <c r="A10" s="137">
        <v>3</v>
      </c>
      <c r="B10" s="209" t="s">
        <v>24</v>
      </c>
      <c r="C10" s="210" t="s">
        <v>25</v>
      </c>
      <c r="D10" s="211">
        <v>0.3</v>
      </c>
      <c r="E10" s="9">
        <v>1.8</v>
      </c>
      <c r="F10" s="371">
        <f t="shared" si="0"/>
        <v>1.5</v>
      </c>
      <c r="G10" s="9">
        <v>0.8</v>
      </c>
      <c r="H10" s="9">
        <v>1.4</v>
      </c>
      <c r="I10" s="372">
        <f t="shared" si="1"/>
        <v>0.59999999999999987</v>
      </c>
      <c r="J10" s="9">
        <v>1.3</v>
      </c>
      <c r="K10" s="9">
        <v>1.3</v>
      </c>
      <c r="L10" s="212"/>
      <c r="M10" s="372">
        <f t="shared" si="2"/>
        <v>0</v>
      </c>
      <c r="N10" s="9">
        <v>1.9</v>
      </c>
      <c r="O10" s="9">
        <v>1.4</v>
      </c>
      <c r="P10" s="212"/>
      <c r="Q10" s="373">
        <f t="shared" si="3"/>
        <v>-0.5</v>
      </c>
      <c r="R10" s="22"/>
    </row>
    <row r="11" spans="1:18" ht="21" customHeight="1" x14ac:dyDescent="0.25">
      <c r="A11" s="137">
        <v>4</v>
      </c>
      <c r="B11" s="209" t="s">
        <v>26</v>
      </c>
      <c r="C11" s="210" t="s">
        <v>27</v>
      </c>
      <c r="D11" s="211">
        <v>-0.4</v>
      </c>
      <c r="E11" s="9">
        <v>0.3</v>
      </c>
      <c r="F11" s="371">
        <f t="shared" si="0"/>
        <v>0.7</v>
      </c>
      <c r="G11" s="9">
        <v>-0.7</v>
      </c>
      <c r="H11" s="9">
        <v>0.3</v>
      </c>
      <c r="I11" s="372">
        <f t="shared" si="1"/>
        <v>1</v>
      </c>
      <c r="J11" s="9">
        <v>-0.6</v>
      </c>
      <c r="K11" s="9">
        <v>0.3</v>
      </c>
      <c r="L11" s="212"/>
      <c r="M11" s="372">
        <f t="shared" si="2"/>
        <v>0.89999999999999991</v>
      </c>
      <c r="N11" s="9">
        <v>-0.2</v>
      </c>
      <c r="O11" s="9">
        <v>0.3</v>
      </c>
      <c r="P11" s="212"/>
      <c r="Q11" s="373">
        <f t="shared" si="3"/>
        <v>0.5</v>
      </c>
      <c r="R11" s="22"/>
    </row>
    <row r="12" spans="1:18" ht="21" customHeight="1" x14ac:dyDescent="0.25">
      <c r="A12" s="137">
        <v>5</v>
      </c>
      <c r="B12" s="209" t="s">
        <v>28</v>
      </c>
      <c r="C12" s="210" t="s">
        <v>29</v>
      </c>
      <c r="D12" s="211">
        <v>1.7</v>
      </c>
      <c r="E12" s="9">
        <v>0.6</v>
      </c>
      <c r="F12" s="371">
        <f t="shared" si="0"/>
        <v>-1.1000000000000001</v>
      </c>
      <c r="G12" s="9">
        <v>1</v>
      </c>
      <c r="H12" s="9">
        <v>0.7</v>
      </c>
      <c r="I12" s="374">
        <f t="shared" si="1"/>
        <v>-0.30000000000000004</v>
      </c>
      <c r="J12" s="9">
        <v>1.1000000000000001</v>
      </c>
      <c r="K12" s="9">
        <v>0.9</v>
      </c>
      <c r="L12" s="212"/>
      <c r="M12" s="372">
        <f t="shared" si="2"/>
        <v>-0.20000000000000007</v>
      </c>
      <c r="N12" s="9">
        <v>0.6</v>
      </c>
      <c r="O12" s="9">
        <v>1.1000000000000001</v>
      </c>
      <c r="P12" s="212"/>
      <c r="Q12" s="373">
        <f t="shared" si="3"/>
        <v>0.50000000000000011</v>
      </c>
      <c r="R12" s="22"/>
    </row>
    <row r="13" spans="1:18" ht="21" customHeight="1" x14ac:dyDescent="0.25">
      <c r="A13" s="137">
        <v>6</v>
      </c>
      <c r="B13" s="209" t="s">
        <v>30</v>
      </c>
      <c r="C13" s="210" t="s">
        <v>31</v>
      </c>
      <c r="D13" s="211">
        <v>0.3</v>
      </c>
      <c r="E13" s="9">
        <v>0.7</v>
      </c>
      <c r="F13" s="371">
        <f t="shared" si="0"/>
        <v>0.39999999999999997</v>
      </c>
      <c r="G13" s="9">
        <v>0.7</v>
      </c>
      <c r="H13" s="9">
        <v>0.4</v>
      </c>
      <c r="I13" s="374">
        <f t="shared" si="1"/>
        <v>-0.29999999999999993</v>
      </c>
      <c r="J13" s="9">
        <v>0.5</v>
      </c>
      <c r="K13" s="9">
        <v>0.6</v>
      </c>
      <c r="L13" s="212"/>
      <c r="M13" s="372">
        <f t="shared" si="2"/>
        <v>9.9999999999999978E-2</v>
      </c>
      <c r="N13" s="9">
        <v>0.6</v>
      </c>
      <c r="O13" s="9">
        <v>0.5</v>
      </c>
      <c r="P13" s="212"/>
      <c r="Q13" s="373">
        <f t="shared" si="3"/>
        <v>-9.9999999999999978E-2</v>
      </c>
      <c r="R13" s="22"/>
    </row>
    <row r="14" spans="1:18" ht="21" customHeight="1" x14ac:dyDescent="0.25">
      <c r="A14" s="214">
        <v>7</v>
      </c>
      <c r="B14" s="209" t="s">
        <v>32</v>
      </c>
      <c r="C14" s="210" t="s">
        <v>33</v>
      </c>
      <c r="D14" s="211">
        <v>2.9</v>
      </c>
      <c r="E14" s="9">
        <v>3.1</v>
      </c>
      <c r="F14" s="371">
        <f t="shared" si="0"/>
        <v>0.20000000000000018</v>
      </c>
      <c r="G14" s="9">
        <v>3.7</v>
      </c>
      <c r="H14" s="9">
        <v>2.9</v>
      </c>
      <c r="I14" s="374">
        <f t="shared" si="1"/>
        <v>-0.80000000000000027</v>
      </c>
      <c r="J14" s="9">
        <v>3.6</v>
      </c>
      <c r="K14" s="9">
        <v>2.8</v>
      </c>
      <c r="L14" s="212"/>
      <c r="M14" s="372">
        <f t="shared" si="2"/>
        <v>-0.80000000000000027</v>
      </c>
      <c r="N14" s="9">
        <v>3.7</v>
      </c>
      <c r="O14" s="9">
        <v>2.6</v>
      </c>
      <c r="P14" s="212"/>
      <c r="Q14" s="373">
        <f t="shared" si="3"/>
        <v>-1.1000000000000001</v>
      </c>
      <c r="R14" s="22"/>
    </row>
    <row r="15" spans="1:18" ht="21" customHeight="1" x14ac:dyDescent="0.25">
      <c r="A15" s="215">
        <v>8</v>
      </c>
      <c r="B15" s="216" t="s">
        <v>34</v>
      </c>
      <c r="C15" s="217" t="s">
        <v>35</v>
      </c>
      <c r="D15" s="218">
        <v>5.3</v>
      </c>
      <c r="E15" s="12">
        <v>5.4</v>
      </c>
      <c r="F15" s="371">
        <f t="shared" si="0"/>
        <v>0.10000000000000053</v>
      </c>
      <c r="G15" s="12">
        <v>4.7</v>
      </c>
      <c r="H15" s="12">
        <v>5.2</v>
      </c>
      <c r="I15" s="374">
        <f t="shared" si="1"/>
        <v>0.5</v>
      </c>
      <c r="J15" s="12">
        <v>4.5999999999999996</v>
      </c>
      <c r="K15" s="12">
        <v>4.8</v>
      </c>
      <c r="L15" s="219"/>
      <c r="M15" s="372">
        <f t="shared" si="2"/>
        <v>0.20000000000000018</v>
      </c>
      <c r="N15" s="12">
        <v>5.4</v>
      </c>
      <c r="O15" s="12">
        <v>4.0999999999999996</v>
      </c>
      <c r="P15" s="219"/>
      <c r="Q15" s="373">
        <f t="shared" si="3"/>
        <v>-1.3000000000000007</v>
      </c>
      <c r="R15" s="22"/>
    </row>
    <row r="16" spans="1:18" ht="21" customHeight="1" x14ac:dyDescent="0.25">
      <c r="A16" s="146">
        <v>9</v>
      </c>
      <c r="B16" s="216" t="s">
        <v>36</v>
      </c>
      <c r="C16" s="217" t="s">
        <v>37</v>
      </c>
      <c r="D16" s="218">
        <v>8.4</v>
      </c>
      <c r="E16" s="12">
        <v>7.4</v>
      </c>
      <c r="F16" s="371">
        <f t="shared" si="0"/>
        <v>-1</v>
      </c>
      <c r="G16" s="12">
        <v>6.5</v>
      </c>
      <c r="H16" s="12">
        <v>7.8</v>
      </c>
      <c r="I16" s="374">
        <f t="shared" si="1"/>
        <v>1.2999999999999998</v>
      </c>
      <c r="J16" s="12">
        <v>5.6</v>
      </c>
      <c r="K16" s="12">
        <v>8.1999999999999993</v>
      </c>
      <c r="L16" s="219"/>
      <c r="M16" s="372">
        <f t="shared" si="2"/>
        <v>2.5999999999999996</v>
      </c>
      <c r="N16" s="12">
        <v>6.4</v>
      </c>
      <c r="O16" s="12">
        <v>7.9</v>
      </c>
      <c r="P16" s="219"/>
      <c r="Q16" s="373">
        <f t="shared" si="3"/>
        <v>1.5</v>
      </c>
      <c r="R16" s="22"/>
    </row>
    <row r="17" spans="1:18" ht="21" customHeight="1" x14ac:dyDescent="0.25">
      <c r="A17" s="146">
        <v>10</v>
      </c>
      <c r="B17" s="146" t="s">
        <v>38</v>
      </c>
      <c r="C17" s="221" t="s">
        <v>39</v>
      </c>
      <c r="D17" s="218">
        <v>-1.1000000000000001</v>
      </c>
      <c r="E17" s="12">
        <v>1.8</v>
      </c>
      <c r="F17" s="371">
        <f t="shared" si="0"/>
        <v>2.9000000000000004</v>
      </c>
      <c r="G17" s="12">
        <v>-1</v>
      </c>
      <c r="H17" s="12">
        <v>2</v>
      </c>
      <c r="I17" s="374">
        <f t="shared" si="1"/>
        <v>3</v>
      </c>
      <c r="J17" s="12">
        <v>0.5</v>
      </c>
      <c r="K17" s="12">
        <v>1.1000000000000001</v>
      </c>
      <c r="L17" s="219"/>
      <c r="M17" s="372">
        <f t="shared" si="2"/>
        <v>0.60000000000000009</v>
      </c>
      <c r="N17" s="12">
        <v>1</v>
      </c>
      <c r="O17" s="12">
        <v>0.4</v>
      </c>
      <c r="P17" s="219"/>
      <c r="Q17" s="373">
        <f t="shared" si="3"/>
        <v>-0.6</v>
      </c>
      <c r="R17" s="22"/>
    </row>
    <row r="18" spans="1:18" ht="21" customHeight="1" x14ac:dyDescent="0.25">
      <c r="A18" s="146">
        <v>11</v>
      </c>
      <c r="B18" s="146" t="s">
        <v>40</v>
      </c>
      <c r="C18" s="221" t="s">
        <v>41</v>
      </c>
      <c r="D18" s="218">
        <v>3.3</v>
      </c>
      <c r="E18" s="12">
        <v>0</v>
      </c>
      <c r="F18" s="371">
        <f t="shared" si="0"/>
        <v>-3.3</v>
      </c>
      <c r="G18" s="12">
        <v>2.2999999999999998</v>
      </c>
      <c r="H18" s="12">
        <v>0.6</v>
      </c>
      <c r="I18" s="374">
        <f t="shared" si="1"/>
        <v>-1.6999999999999997</v>
      </c>
      <c r="J18" s="12">
        <v>1.5</v>
      </c>
      <c r="K18" s="12">
        <v>1.8</v>
      </c>
      <c r="L18" s="219"/>
      <c r="M18" s="372">
        <f t="shared" si="2"/>
        <v>0.30000000000000004</v>
      </c>
      <c r="N18" s="12">
        <v>1.2</v>
      </c>
      <c r="O18" s="12">
        <v>1.3</v>
      </c>
      <c r="P18" s="219"/>
      <c r="Q18" s="373">
        <f t="shared" si="3"/>
        <v>0.10000000000000009</v>
      </c>
      <c r="R18" s="22"/>
    </row>
    <row r="19" spans="1:18" ht="21" customHeight="1" x14ac:dyDescent="0.25">
      <c r="A19" s="146">
        <v>12</v>
      </c>
      <c r="B19" s="146" t="s">
        <v>42</v>
      </c>
      <c r="C19" s="221" t="s">
        <v>43</v>
      </c>
      <c r="D19" s="218">
        <v>1.2</v>
      </c>
      <c r="E19" s="12">
        <v>1.4</v>
      </c>
      <c r="F19" s="371">
        <f t="shared" si="0"/>
        <v>0.19999999999999996</v>
      </c>
      <c r="G19" s="12">
        <v>0.9</v>
      </c>
      <c r="H19" s="12">
        <v>1.8</v>
      </c>
      <c r="I19" s="374">
        <f t="shared" si="1"/>
        <v>0.9</v>
      </c>
      <c r="J19" s="12">
        <v>0.8</v>
      </c>
      <c r="K19" s="12">
        <v>2.1</v>
      </c>
      <c r="L19" s="219"/>
      <c r="M19" s="372">
        <f t="shared" si="2"/>
        <v>1.3</v>
      </c>
      <c r="N19" s="12">
        <v>1.3</v>
      </c>
      <c r="O19" s="12">
        <v>2.2999999999999998</v>
      </c>
      <c r="P19" s="219"/>
      <c r="Q19" s="373">
        <f t="shared" si="3"/>
        <v>0.99999999999999978</v>
      </c>
      <c r="R19" s="22"/>
    </row>
    <row r="20" spans="1:18" ht="21" customHeight="1" x14ac:dyDescent="0.25">
      <c r="A20" s="146">
        <v>13</v>
      </c>
      <c r="B20" s="146" t="s">
        <v>44</v>
      </c>
      <c r="C20" s="221" t="s">
        <v>45</v>
      </c>
      <c r="D20" s="218">
        <v>5.1100000000000003</v>
      </c>
      <c r="E20" s="12">
        <v>4.87</v>
      </c>
      <c r="F20" s="371">
        <f t="shared" si="0"/>
        <v>-0.24000000000000021</v>
      </c>
      <c r="G20" s="12">
        <v>5.05</v>
      </c>
      <c r="H20" s="12">
        <v>5.0999999999999996</v>
      </c>
      <c r="I20" s="374">
        <f t="shared" si="1"/>
        <v>4.9999999999999822E-2</v>
      </c>
      <c r="J20" s="12">
        <v>4.95</v>
      </c>
      <c r="K20" s="12">
        <v>5.04</v>
      </c>
      <c r="L20" s="219"/>
      <c r="M20" s="372">
        <f>5-5</f>
        <v>0</v>
      </c>
      <c r="N20" s="12">
        <v>5.0199999999999996</v>
      </c>
      <c r="O20" s="12">
        <v>4.7</v>
      </c>
      <c r="P20" s="219"/>
      <c r="Q20" s="373">
        <f t="shared" si="3"/>
        <v>-0.3199999999999994</v>
      </c>
      <c r="R20" s="22"/>
    </row>
    <row r="21" spans="1:18" ht="21" customHeight="1" x14ac:dyDescent="0.25">
      <c r="A21" s="146">
        <v>14</v>
      </c>
      <c r="B21" s="146" t="s">
        <v>46</v>
      </c>
      <c r="C21" s="221" t="s">
        <v>47</v>
      </c>
      <c r="D21" s="218">
        <v>1.7</v>
      </c>
      <c r="E21" s="12">
        <v>3.2</v>
      </c>
      <c r="F21" s="371">
        <f t="shared" si="0"/>
        <v>1.5000000000000002</v>
      </c>
      <c r="G21" s="12">
        <v>2.2999999999999998</v>
      </c>
      <c r="H21" s="12">
        <v>2.8</v>
      </c>
      <c r="I21" s="374">
        <f t="shared" si="1"/>
        <v>0.5</v>
      </c>
      <c r="J21" s="12">
        <v>3</v>
      </c>
      <c r="K21" s="12">
        <v>1.2</v>
      </c>
      <c r="L21" s="219"/>
      <c r="M21" s="372">
        <f t="shared" si="2"/>
        <v>-1.8</v>
      </c>
      <c r="N21" s="12">
        <v>3.3</v>
      </c>
      <c r="O21" s="12">
        <v>1.2</v>
      </c>
      <c r="P21" s="219"/>
      <c r="Q21" s="373">
        <f t="shared" si="3"/>
        <v>-2.0999999999999996</v>
      </c>
      <c r="R21" s="22"/>
    </row>
    <row r="22" spans="1:18" ht="21" customHeight="1" x14ac:dyDescent="0.25">
      <c r="A22" s="146">
        <v>15</v>
      </c>
      <c r="B22" s="146" t="s">
        <v>48</v>
      </c>
      <c r="C22" s="221" t="s">
        <v>49</v>
      </c>
      <c r="D22" s="218">
        <v>4.2</v>
      </c>
      <c r="E22" s="12">
        <v>4.4000000000000004</v>
      </c>
      <c r="F22" s="371">
        <f t="shared" si="0"/>
        <v>0.20000000000000018</v>
      </c>
      <c r="G22" s="12">
        <v>5.9</v>
      </c>
      <c r="H22" s="12">
        <v>4.4000000000000004</v>
      </c>
      <c r="I22" s="374">
        <f t="shared" si="1"/>
        <v>-1.5</v>
      </c>
      <c r="J22" s="12">
        <v>5.4</v>
      </c>
      <c r="K22" s="12">
        <v>5.2</v>
      </c>
      <c r="L22" s="219"/>
      <c r="M22" s="372">
        <f t="shared" si="2"/>
        <v>-0.20000000000000018</v>
      </c>
      <c r="N22" s="12">
        <v>4.9000000000000004</v>
      </c>
      <c r="O22" s="12">
        <v>4.7</v>
      </c>
      <c r="P22" s="219"/>
      <c r="Q22" s="373">
        <f t="shared" si="3"/>
        <v>-0.20000000000000018</v>
      </c>
      <c r="R22" s="22"/>
    </row>
    <row r="23" spans="1:18" ht="21" customHeight="1" x14ac:dyDescent="0.25">
      <c r="A23" s="146">
        <v>16</v>
      </c>
      <c r="B23" s="146" t="s">
        <v>50</v>
      </c>
      <c r="C23" s="221" t="s">
        <v>158</v>
      </c>
      <c r="D23" s="218">
        <v>3.2</v>
      </c>
      <c r="E23" s="12">
        <v>4.0999999999999996</v>
      </c>
      <c r="F23" s="371">
        <f t="shared" si="0"/>
        <v>0.89999999999999947</v>
      </c>
      <c r="G23" s="12">
        <v>3.4</v>
      </c>
      <c r="H23" s="12">
        <v>4.8</v>
      </c>
      <c r="I23" s="374">
        <f t="shared" si="1"/>
        <v>1.4</v>
      </c>
      <c r="J23" s="12">
        <v>5.7</v>
      </c>
      <c r="K23" s="12">
        <v>4.3</v>
      </c>
      <c r="L23" s="219"/>
      <c r="M23" s="372">
        <f t="shared" si="2"/>
        <v>-1.4000000000000004</v>
      </c>
      <c r="N23" s="12">
        <v>5</v>
      </c>
      <c r="O23" s="12">
        <v>5.7</v>
      </c>
      <c r="P23" s="222" t="s">
        <v>53</v>
      </c>
      <c r="Q23" s="373">
        <f t="shared" si="3"/>
        <v>0.70000000000000018</v>
      </c>
      <c r="R23" s="22"/>
    </row>
    <row r="24" spans="1:18" ht="21" customHeight="1" x14ac:dyDescent="0.25">
      <c r="A24" s="146">
        <v>17</v>
      </c>
      <c r="B24" s="146" t="s">
        <v>51</v>
      </c>
      <c r="C24" s="221" t="s">
        <v>52</v>
      </c>
      <c r="D24" s="218">
        <v>7.2</v>
      </c>
      <c r="E24" s="12">
        <v>-1.8</v>
      </c>
      <c r="F24" s="371">
        <f t="shared" si="0"/>
        <v>-9</v>
      </c>
      <c r="G24" s="12">
        <v>5.4</v>
      </c>
      <c r="H24" s="12">
        <v>-0.3</v>
      </c>
      <c r="I24" s="374">
        <f t="shared" si="1"/>
        <v>-5.7</v>
      </c>
      <c r="J24" s="12">
        <v>5.7</v>
      </c>
      <c r="K24" s="12">
        <v>0.03</v>
      </c>
      <c r="L24" s="222" t="s">
        <v>53</v>
      </c>
      <c r="M24" s="372">
        <f>K24-J24</f>
        <v>-5.67</v>
      </c>
      <c r="N24" s="12">
        <v>-1.3</v>
      </c>
      <c r="O24" s="12">
        <v>1.4</v>
      </c>
      <c r="P24" s="219"/>
      <c r="Q24" s="373">
        <f t="shared" si="3"/>
        <v>2.7</v>
      </c>
      <c r="R24" s="22"/>
    </row>
    <row r="25" spans="1:18" ht="21" customHeight="1" x14ac:dyDescent="0.25">
      <c r="A25" s="142">
        <v>18</v>
      </c>
      <c r="B25" s="142" t="s">
        <v>54</v>
      </c>
      <c r="C25" s="223" t="s">
        <v>55</v>
      </c>
      <c r="D25" s="224">
        <v>5.9</v>
      </c>
      <c r="E25" s="14">
        <v>5.4</v>
      </c>
      <c r="F25" s="375">
        <f t="shared" si="0"/>
        <v>-0.5</v>
      </c>
      <c r="G25" s="14">
        <v>6.5</v>
      </c>
      <c r="H25" s="14">
        <v>5.5</v>
      </c>
      <c r="I25" s="376">
        <f t="shared" si="1"/>
        <v>-1</v>
      </c>
      <c r="J25" s="14">
        <v>5.2</v>
      </c>
      <c r="K25" s="14">
        <v>4</v>
      </c>
      <c r="L25" s="225"/>
      <c r="M25" s="377">
        <f t="shared" si="2"/>
        <v>-1.2000000000000002</v>
      </c>
      <c r="N25" s="14">
        <v>5.3</v>
      </c>
      <c r="O25" s="14">
        <v>3.8</v>
      </c>
      <c r="P25" s="225"/>
      <c r="Q25" s="377">
        <f t="shared" si="3"/>
        <v>-1.5</v>
      </c>
      <c r="R25" s="23"/>
    </row>
    <row r="26" spans="1:18" ht="21" hidden="1" customHeight="1" x14ac:dyDescent="0.25">
      <c r="A26" s="137"/>
      <c r="B26" s="227"/>
      <c r="C26" s="228"/>
      <c r="D26" s="228"/>
      <c r="E26" s="228"/>
      <c r="F26" s="378"/>
      <c r="G26" s="228"/>
      <c r="H26" s="9"/>
      <c r="I26" s="379"/>
      <c r="J26" s="9"/>
      <c r="K26" s="9"/>
      <c r="L26" s="9"/>
      <c r="M26" s="379"/>
      <c r="N26" s="9"/>
      <c r="O26" s="9"/>
      <c r="P26" s="9"/>
      <c r="Q26" s="380"/>
      <c r="R26" s="21"/>
    </row>
    <row r="27" spans="1:18" ht="21" hidden="1" customHeight="1" x14ac:dyDescent="0.25">
      <c r="A27" s="146"/>
      <c r="B27" s="148"/>
      <c r="C27" s="221"/>
      <c r="D27" s="221"/>
      <c r="E27" s="221"/>
      <c r="F27" s="381"/>
      <c r="G27" s="221"/>
      <c r="H27" s="12"/>
      <c r="I27" s="372"/>
      <c r="J27" s="12"/>
      <c r="K27" s="12"/>
      <c r="L27" s="12"/>
      <c r="M27" s="372"/>
      <c r="N27" s="12"/>
      <c r="O27" s="12"/>
      <c r="P27" s="12"/>
      <c r="Q27" s="373"/>
      <c r="R27" s="22"/>
    </row>
    <row r="28" spans="1:18" ht="21" hidden="1" customHeight="1" x14ac:dyDescent="0.25">
      <c r="A28" s="146"/>
      <c r="B28" s="148"/>
      <c r="C28" s="221"/>
      <c r="D28" s="221"/>
      <c r="E28" s="221"/>
      <c r="F28" s="381"/>
      <c r="G28" s="221"/>
      <c r="H28" s="12"/>
      <c r="I28" s="372"/>
      <c r="J28" s="12"/>
      <c r="K28" s="12"/>
      <c r="L28" s="12"/>
      <c r="M28" s="372"/>
      <c r="N28" s="12"/>
      <c r="O28" s="12"/>
      <c r="P28" s="12"/>
      <c r="Q28" s="373"/>
      <c r="R28" s="22"/>
    </row>
    <row r="29" spans="1:18" ht="21" hidden="1" customHeight="1" x14ac:dyDescent="0.25">
      <c r="A29" s="146"/>
      <c r="B29" s="148"/>
      <c r="C29" s="221"/>
      <c r="D29" s="221"/>
      <c r="E29" s="221"/>
      <c r="F29" s="381"/>
      <c r="G29" s="221"/>
      <c r="H29" s="12"/>
      <c r="I29" s="372"/>
      <c r="J29" s="12"/>
      <c r="K29" s="12"/>
      <c r="L29" s="12"/>
      <c r="M29" s="372"/>
      <c r="N29" s="12"/>
      <c r="O29" s="12"/>
      <c r="P29" s="12"/>
      <c r="Q29" s="373"/>
      <c r="R29" s="22"/>
    </row>
    <row r="30" spans="1:18" ht="21" hidden="1" customHeight="1" x14ac:dyDescent="0.25">
      <c r="A30" s="146"/>
      <c r="B30" s="148"/>
      <c r="C30" s="221"/>
      <c r="D30" s="221"/>
      <c r="E30" s="221"/>
      <c r="F30" s="381"/>
      <c r="G30" s="221"/>
      <c r="H30" s="12"/>
      <c r="I30" s="372"/>
      <c r="J30" s="12"/>
      <c r="K30" s="12"/>
      <c r="L30" s="12"/>
      <c r="M30" s="372"/>
      <c r="N30" s="12"/>
      <c r="O30" s="12"/>
      <c r="P30" s="12"/>
      <c r="Q30" s="373"/>
      <c r="R30" s="22"/>
    </row>
    <row r="31" spans="1:18" ht="21" hidden="1" customHeight="1" x14ac:dyDescent="0.25">
      <c r="A31" s="146"/>
      <c r="B31" s="148"/>
      <c r="C31" s="221"/>
      <c r="D31" s="221"/>
      <c r="E31" s="221"/>
      <c r="F31" s="381"/>
      <c r="G31" s="221"/>
      <c r="H31" s="12"/>
      <c r="I31" s="372"/>
      <c r="J31" s="12"/>
      <c r="K31" s="12"/>
      <c r="L31" s="12"/>
      <c r="M31" s="372"/>
      <c r="N31" s="12"/>
      <c r="O31" s="12"/>
      <c r="P31" s="12"/>
      <c r="Q31" s="373"/>
      <c r="R31" s="22"/>
    </row>
    <row r="32" spans="1:18" ht="21" hidden="1" customHeight="1" x14ac:dyDescent="0.25">
      <c r="A32" s="146"/>
      <c r="B32" s="148"/>
      <c r="C32" s="221"/>
      <c r="D32" s="221"/>
      <c r="E32" s="221"/>
      <c r="F32" s="381"/>
      <c r="G32" s="221"/>
      <c r="H32" s="12"/>
      <c r="I32" s="372"/>
      <c r="J32" s="12"/>
      <c r="K32" s="12"/>
      <c r="L32" s="12"/>
      <c r="M32" s="372"/>
      <c r="N32" s="12"/>
      <c r="O32" s="12"/>
      <c r="P32" s="12"/>
      <c r="Q32" s="373"/>
      <c r="R32" s="22"/>
    </row>
    <row r="33" spans="1:18" ht="21" hidden="1" customHeight="1" x14ac:dyDescent="0.25">
      <c r="A33" s="146"/>
      <c r="B33" s="148"/>
      <c r="C33" s="221"/>
      <c r="D33" s="221"/>
      <c r="E33" s="221"/>
      <c r="F33" s="381"/>
      <c r="G33" s="221"/>
      <c r="H33" s="12"/>
      <c r="I33" s="372"/>
      <c r="J33" s="12"/>
      <c r="K33" s="12"/>
      <c r="L33" s="12"/>
      <c r="M33" s="372"/>
      <c r="N33" s="12"/>
      <c r="O33" s="12"/>
      <c r="P33" s="12"/>
      <c r="Q33" s="373"/>
      <c r="R33" s="22"/>
    </row>
    <row r="34" spans="1:18" ht="21" hidden="1" customHeight="1" x14ac:dyDescent="0.25">
      <c r="A34" s="146"/>
      <c r="B34" s="148"/>
      <c r="C34" s="221"/>
      <c r="D34" s="221"/>
      <c r="E34" s="221"/>
      <c r="F34" s="381"/>
      <c r="G34" s="221"/>
      <c r="H34" s="12"/>
      <c r="I34" s="372"/>
      <c r="J34" s="12"/>
      <c r="K34" s="12"/>
      <c r="L34" s="12"/>
      <c r="M34" s="372"/>
      <c r="N34" s="12"/>
      <c r="O34" s="12"/>
      <c r="P34" s="12"/>
      <c r="Q34" s="373"/>
      <c r="R34" s="22"/>
    </row>
    <row r="35" spans="1:18" ht="21" hidden="1" customHeight="1" x14ac:dyDescent="0.25">
      <c r="A35" s="146"/>
      <c r="B35" s="148"/>
      <c r="C35" s="221"/>
      <c r="D35" s="221"/>
      <c r="E35" s="221"/>
      <c r="F35" s="381"/>
      <c r="G35" s="221"/>
      <c r="H35" s="12"/>
      <c r="I35" s="372"/>
      <c r="J35" s="12"/>
      <c r="K35" s="12"/>
      <c r="L35" s="12"/>
      <c r="M35" s="372"/>
      <c r="N35" s="12"/>
      <c r="O35" s="12"/>
      <c r="P35" s="12"/>
      <c r="Q35" s="373"/>
      <c r="R35" s="22"/>
    </row>
    <row r="36" spans="1:18" ht="21" hidden="1" customHeight="1" x14ac:dyDescent="0.25">
      <c r="A36" s="146"/>
      <c r="B36" s="148"/>
      <c r="C36" s="221"/>
      <c r="D36" s="221"/>
      <c r="E36" s="221"/>
      <c r="F36" s="381"/>
      <c r="G36" s="221"/>
      <c r="H36" s="12"/>
      <c r="I36" s="372"/>
      <c r="J36" s="12"/>
      <c r="K36" s="12"/>
      <c r="L36" s="12"/>
      <c r="M36" s="372"/>
      <c r="N36" s="12"/>
      <c r="O36" s="12"/>
      <c r="P36" s="12"/>
      <c r="Q36" s="373"/>
      <c r="R36" s="22"/>
    </row>
    <row r="37" spans="1:18" ht="21" hidden="1" customHeight="1" x14ac:dyDescent="0.25">
      <c r="A37" s="146"/>
      <c r="B37" s="148"/>
      <c r="C37" s="221"/>
      <c r="D37" s="221"/>
      <c r="E37" s="221"/>
      <c r="F37" s="381"/>
      <c r="G37" s="221"/>
      <c r="H37" s="12"/>
      <c r="I37" s="372"/>
      <c r="J37" s="12"/>
      <c r="K37" s="12"/>
      <c r="L37" s="12"/>
      <c r="M37" s="372"/>
      <c r="N37" s="12"/>
      <c r="O37" s="12"/>
      <c r="P37" s="12"/>
      <c r="Q37" s="373"/>
      <c r="R37" s="22"/>
    </row>
    <row r="38" spans="1:18" ht="21" hidden="1" customHeight="1" x14ac:dyDescent="0.25">
      <c r="A38" s="146"/>
      <c r="B38" s="148"/>
      <c r="C38" s="221"/>
      <c r="D38" s="221"/>
      <c r="E38" s="221"/>
      <c r="F38" s="381"/>
      <c r="G38" s="221"/>
      <c r="H38" s="12"/>
      <c r="I38" s="372"/>
      <c r="J38" s="12"/>
      <c r="K38" s="12"/>
      <c r="L38" s="12"/>
      <c r="M38" s="372"/>
      <c r="N38" s="12"/>
      <c r="O38" s="12"/>
      <c r="P38" s="12"/>
      <c r="Q38" s="373"/>
      <c r="R38" s="22"/>
    </row>
    <row r="39" spans="1:18" ht="21" hidden="1" customHeight="1" x14ac:dyDescent="0.25">
      <c r="A39" s="146"/>
      <c r="B39" s="148"/>
      <c r="C39" s="221"/>
      <c r="D39" s="221"/>
      <c r="E39" s="221"/>
      <c r="F39" s="381"/>
      <c r="G39" s="221"/>
      <c r="H39" s="12"/>
      <c r="I39" s="372"/>
      <c r="J39" s="12"/>
      <c r="K39" s="12"/>
      <c r="L39" s="12"/>
      <c r="M39" s="372"/>
      <c r="N39" s="12"/>
      <c r="O39" s="12"/>
      <c r="P39" s="12"/>
      <c r="Q39" s="373"/>
      <c r="R39" s="22"/>
    </row>
    <row r="40" spans="1:18" ht="21" hidden="1" customHeight="1" x14ac:dyDescent="0.25">
      <c r="A40" s="146"/>
      <c r="B40" s="148"/>
      <c r="C40" s="221"/>
      <c r="D40" s="221"/>
      <c r="E40" s="221"/>
      <c r="F40" s="381"/>
      <c r="G40" s="221"/>
      <c r="H40" s="12"/>
      <c r="I40" s="372"/>
      <c r="J40" s="12"/>
      <c r="K40" s="12"/>
      <c r="L40" s="12"/>
      <c r="M40" s="372"/>
      <c r="N40" s="12"/>
      <c r="O40" s="12"/>
      <c r="P40" s="12"/>
      <c r="Q40" s="373"/>
      <c r="R40" s="22"/>
    </row>
    <row r="41" spans="1:18" ht="21" hidden="1" customHeight="1" x14ac:dyDescent="0.25">
      <c r="A41" s="146"/>
      <c r="B41" s="148"/>
      <c r="C41" s="221"/>
      <c r="D41" s="221"/>
      <c r="E41" s="221"/>
      <c r="F41" s="381"/>
      <c r="G41" s="221"/>
      <c r="H41" s="12"/>
      <c r="I41" s="372"/>
      <c r="J41" s="12"/>
      <c r="K41" s="12"/>
      <c r="L41" s="12"/>
      <c r="M41" s="372"/>
      <c r="N41" s="12"/>
      <c r="O41" s="12"/>
      <c r="P41" s="12"/>
      <c r="Q41" s="373"/>
      <c r="R41" s="22"/>
    </row>
    <row r="42" spans="1:18" ht="21" hidden="1" customHeight="1" x14ac:dyDescent="0.25">
      <c r="A42" s="146"/>
      <c r="B42" s="148"/>
      <c r="C42" s="221"/>
      <c r="D42" s="221"/>
      <c r="E42" s="221"/>
      <c r="F42" s="381"/>
      <c r="G42" s="221"/>
      <c r="H42" s="12"/>
      <c r="I42" s="372"/>
      <c r="J42" s="12"/>
      <c r="K42" s="12"/>
      <c r="L42" s="12"/>
      <c r="M42" s="372"/>
      <c r="N42" s="12"/>
      <c r="O42" s="12"/>
      <c r="P42" s="12"/>
      <c r="Q42" s="373"/>
      <c r="R42" s="22"/>
    </row>
    <row r="43" spans="1:18" ht="21" hidden="1" customHeight="1" x14ac:dyDescent="0.25">
      <c r="A43" s="146"/>
      <c r="B43" s="148"/>
      <c r="C43" s="221"/>
      <c r="D43" s="221"/>
      <c r="E43" s="221"/>
      <c r="F43" s="381"/>
      <c r="G43" s="221"/>
      <c r="H43" s="12"/>
      <c r="I43" s="372"/>
      <c r="J43" s="12"/>
      <c r="K43" s="12"/>
      <c r="L43" s="12"/>
      <c r="M43" s="372"/>
      <c r="N43" s="12"/>
      <c r="O43" s="12"/>
      <c r="P43" s="12"/>
      <c r="Q43" s="373"/>
      <c r="R43" s="22"/>
    </row>
    <row r="44" spans="1:18" ht="21" hidden="1" customHeight="1" x14ac:dyDescent="0.25">
      <c r="A44" s="146"/>
      <c r="B44" s="148"/>
      <c r="C44" s="221"/>
      <c r="D44" s="221"/>
      <c r="E44" s="221"/>
      <c r="F44" s="381"/>
      <c r="G44" s="221"/>
      <c r="H44" s="12"/>
      <c r="I44" s="372"/>
      <c r="J44" s="12"/>
      <c r="K44" s="12"/>
      <c r="L44" s="12"/>
      <c r="M44" s="372"/>
      <c r="N44" s="12"/>
      <c r="O44" s="12"/>
      <c r="P44" s="12"/>
      <c r="Q44" s="373"/>
      <c r="R44" s="22"/>
    </row>
    <row r="45" spans="1:18" ht="21" hidden="1" customHeight="1" x14ac:dyDescent="0.25">
      <c r="A45" s="146"/>
      <c r="B45" s="148"/>
      <c r="C45" s="221"/>
      <c r="D45" s="221"/>
      <c r="E45" s="221"/>
      <c r="F45" s="381"/>
      <c r="G45" s="221"/>
      <c r="H45" s="12"/>
      <c r="I45" s="372"/>
      <c r="J45" s="12"/>
      <c r="K45" s="12"/>
      <c r="L45" s="12"/>
      <c r="M45" s="372"/>
      <c r="N45" s="12"/>
      <c r="O45" s="12"/>
      <c r="P45" s="12"/>
      <c r="Q45" s="373"/>
      <c r="R45" s="22"/>
    </row>
    <row r="46" spans="1:18" ht="21" hidden="1" customHeight="1" x14ac:dyDescent="0.25">
      <c r="A46" s="146"/>
      <c r="B46" s="148"/>
      <c r="C46" s="221"/>
      <c r="D46" s="221"/>
      <c r="E46" s="221"/>
      <c r="F46" s="381"/>
      <c r="G46" s="221"/>
      <c r="H46" s="12"/>
      <c r="I46" s="372"/>
      <c r="J46" s="12"/>
      <c r="K46" s="12"/>
      <c r="L46" s="12"/>
      <c r="M46" s="372"/>
      <c r="N46" s="12"/>
      <c r="O46" s="12"/>
      <c r="P46" s="12"/>
      <c r="Q46" s="373"/>
      <c r="R46" s="22"/>
    </row>
    <row r="47" spans="1:18" ht="21" hidden="1" customHeight="1" x14ac:dyDescent="0.25">
      <c r="A47" s="146"/>
      <c r="B47" s="148"/>
      <c r="C47" s="221"/>
      <c r="D47" s="221"/>
      <c r="E47" s="221"/>
      <c r="F47" s="381"/>
      <c r="G47" s="221"/>
      <c r="H47" s="12"/>
      <c r="I47" s="372"/>
      <c r="J47" s="12"/>
      <c r="K47" s="12"/>
      <c r="L47" s="12"/>
      <c r="M47" s="372"/>
      <c r="N47" s="12"/>
      <c r="O47" s="12"/>
      <c r="P47" s="12"/>
      <c r="Q47" s="373"/>
      <c r="R47" s="22"/>
    </row>
    <row r="48" spans="1:18" ht="21" hidden="1" customHeight="1" x14ac:dyDescent="0.25">
      <c r="A48" s="146"/>
      <c r="B48" s="148"/>
      <c r="C48" s="221"/>
      <c r="D48" s="221"/>
      <c r="E48" s="221"/>
      <c r="F48" s="381"/>
      <c r="G48" s="221"/>
      <c r="H48" s="12"/>
      <c r="I48" s="372"/>
      <c r="J48" s="12"/>
      <c r="K48" s="12"/>
      <c r="L48" s="12"/>
      <c r="M48" s="372"/>
      <c r="N48" s="12"/>
      <c r="O48" s="12"/>
      <c r="P48" s="12"/>
      <c r="Q48" s="373"/>
      <c r="R48" s="22"/>
    </row>
    <row r="49" spans="1:18" ht="21" hidden="1" customHeight="1" x14ac:dyDescent="0.25">
      <c r="A49" s="146"/>
      <c r="B49" s="148"/>
      <c r="C49" s="221"/>
      <c r="D49" s="221"/>
      <c r="E49" s="221"/>
      <c r="F49" s="381"/>
      <c r="G49" s="221"/>
      <c r="H49" s="12"/>
      <c r="I49" s="372"/>
      <c r="J49" s="12"/>
      <c r="K49" s="12"/>
      <c r="L49" s="12"/>
      <c r="M49" s="372"/>
      <c r="N49" s="12"/>
      <c r="O49" s="12"/>
      <c r="P49" s="12"/>
      <c r="Q49" s="373"/>
      <c r="R49" s="22"/>
    </row>
    <row r="50" spans="1:18" ht="21" hidden="1" customHeight="1" x14ac:dyDescent="0.25">
      <c r="A50" s="146"/>
      <c r="B50" s="148"/>
      <c r="C50" s="221"/>
      <c r="D50" s="221"/>
      <c r="E50" s="221"/>
      <c r="F50" s="381"/>
      <c r="G50" s="221"/>
      <c r="H50" s="12"/>
      <c r="I50" s="372"/>
      <c r="J50" s="12"/>
      <c r="K50" s="12"/>
      <c r="L50" s="12"/>
      <c r="M50" s="372"/>
      <c r="N50" s="12"/>
      <c r="O50" s="12"/>
      <c r="P50" s="12"/>
      <c r="Q50" s="373"/>
      <c r="R50" s="22"/>
    </row>
    <row r="51" spans="1:18" ht="21" hidden="1" customHeight="1" x14ac:dyDescent="0.25">
      <c r="A51" s="146"/>
      <c r="B51" s="148"/>
      <c r="C51" s="221"/>
      <c r="D51" s="221"/>
      <c r="E51" s="221"/>
      <c r="F51" s="381"/>
      <c r="G51" s="221"/>
      <c r="H51" s="12"/>
      <c r="I51" s="372"/>
      <c r="J51" s="12"/>
      <c r="K51" s="12"/>
      <c r="L51" s="12"/>
      <c r="M51" s="372"/>
      <c r="N51" s="12"/>
      <c r="O51" s="12"/>
      <c r="P51" s="12"/>
      <c r="Q51" s="373"/>
      <c r="R51" s="22"/>
    </row>
    <row r="52" spans="1:18" ht="21" hidden="1" customHeight="1" x14ac:dyDescent="0.25">
      <c r="A52" s="146"/>
      <c r="B52" s="148"/>
      <c r="C52" s="221"/>
      <c r="D52" s="221"/>
      <c r="E52" s="221"/>
      <c r="F52" s="381"/>
      <c r="G52" s="221"/>
      <c r="H52" s="12"/>
      <c r="I52" s="372"/>
      <c r="J52" s="12"/>
      <c r="K52" s="12"/>
      <c r="L52" s="12"/>
      <c r="M52" s="372"/>
      <c r="N52" s="12"/>
      <c r="O52" s="12"/>
      <c r="P52" s="12"/>
      <c r="Q52" s="373"/>
      <c r="R52" s="22"/>
    </row>
    <row r="53" spans="1:18" ht="21" hidden="1" customHeight="1" x14ac:dyDescent="0.25">
      <c r="A53" s="146"/>
      <c r="B53" s="148"/>
      <c r="C53" s="221"/>
      <c r="D53" s="221"/>
      <c r="E53" s="221"/>
      <c r="F53" s="381"/>
      <c r="G53" s="221"/>
      <c r="H53" s="12"/>
      <c r="I53" s="372"/>
      <c r="J53" s="12"/>
      <c r="K53" s="12"/>
      <c r="L53" s="12"/>
      <c r="M53" s="372"/>
      <c r="N53" s="12"/>
      <c r="O53" s="12"/>
      <c r="P53" s="12"/>
      <c r="Q53" s="373"/>
      <c r="R53" s="22"/>
    </row>
    <row r="54" spans="1:18" ht="21" hidden="1" customHeight="1" x14ac:dyDescent="0.25">
      <c r="A54" s="146"/>
      <c r="B54" s="148"/>
      <c r="C54" s="221"/>
      <c r="D54" s="221"/>
      <c r="E54" s="221"/>
      <c r="F54" s="381"/>
      <c r="G54" s="221"/>
      <c r="H54" s="12"/>
      <c r="I54" s="372"/>
      <c r="J54" s="12"/>
      <c r="K54" s="12"/>
      <c r="L54" s="12"/>
      <c r="M54" s="372"/>
      <c r="N54" s="12"/>
      <c r="O54" s="12"/>
      <c r="P54" s="12"/>
      <c r="Q54" s="373"/>
      <c r="R54" s="22"/>
    </row>
    <row r="55" spans="1:18" ht="21" hidden="1" customHeight="1" x14ac:dyDescent="0.25">
      <c r="A55" s="146"/>
      <c r="B55" s="148"/>
      <c r="C55" s="221"/>
      <c r="D55" s="221"/>
      <c r="E55" s="221"/>
      <c r="F55" s="381"/>
      <c r="G55" s="221"/>
      <c r="H55" s="12"/>
      <c r="I55" s="372"/>
      <c r="J55" s="12"/>
      <c r="K55" s="12"/>
      <c r="L55" s="12"/>
      <c r="M55" s="372"/>
      <c r="N55" s="12"/>
      <c r="O55" s="12"/>
      <c r="P55" s="12"/>
      <c r="Q55" s="373"/>
      <c r="R55" s="22"/>
    </row>
    <row r="56" spans="1:18" ht="21" hidden="1" customHeight="1" x14ac:dyDescent="0.25">
      <c r="A56" s="229"/>
      <c r="B56" s="230"/>
      <c r="C56" s="231"/>
      <c r="D56" s="231"/>
      <c r="E56" s="231"/>
      <c r="F56" s="382"/>
      <c r="G56" s="231"/>
      <c r="H56" s="12"/>
      <c r="I56" s="372"/>
      <c r="J56" s="12"/>
      <c r="K56" s="12"/>
      <c r="L56" s="12"/>
      <c r="M56" s="372"/>
      <c r="N56" s="12"/>
      <c r="O56" s="12"/>
      <c r="P56" s="12"/>
      <c r="Q56" s="373"/>
      <c r="R56" s="22"/>
    </row>
    <row r="57" spans="1:18" ht="21" hidden="1" customHeight="1" x14ac:dyDescent="0.25">
      <c r="A57" s="229"/>
      <c r="B57" s="383"/>
      <c r="C57" s="384"/>
      <c r="D57" s="384"/>
      <c r="E57" s="384"/>
      <c r="F57" s="385"/>
      <c r="G57" s="384"/>
      <c r="H57" s="386"/>
      <c r="I57" s="387"/>
      <c r="J57" s="386"/>
      <c r="K57" s="386"/>
      <c r="L57" s="386"/>
      <c r="M57" s="387"/>
      <c r="N57" s="386"/>
      <c r="O57" s="386"/>
      <c r="P57" s="386"/>
      <c r="Q57" s="388"/>
      <c r="R57" s="24"/>
    </row>
    <row r="58" spans="1:18" ht="23.25" customHeight="1" x14ac:dyDescent="0.25">
      <c r="A58" s="125"/>
      <c r="B58" s="124"/>
      <c r="C58" s="124" t="s">
        <v>164</v>
      </c>
      <c r="D58" s="124"/>
      <c r="E58" s="124"/>
      <c r="F58" s="124"/>
      <c r="G58" s="124"/>
      <c r="H58" s="389"/>
      <c r="I58" s="389"/>
      <c r="J58" s="389"/>
      <c r="K58" s="389"/>
      <c r="L58" s="389"/>
      <c r="M58" s="389"/>
      <c r="N58" s="389"/>
      <c r="O58" s="390"/>
      <c r="P58" s="390"/>
      <c r="Q58" s="391"/>
      <c r="R58" s="25"/>
    </row>
    <row r="59" spans="1:18" s="26" customFormat="1" ht="15.75" customHeight="1" x14ac:dyDescent="0.25">
      <c r="A59" s="392"/>
      <c r="B59" s="393"/>
      <c r="C59" s="235" t="s">
        <v>166</v>
      </c>
      <c r="D59" s="235"/>
      <c r="E59" s="235"/>
      <c r="F59" s="235"/>
      <c r="G59" s="235"/>
      <c r="H59" s="235"/>
      <c r="I59" s="235"/>
      <c r="J59" s="235"/>
      <c r="K59" s="235"/>
      <c r="L59" s="235"/>
      <c r="M59" s="235"/>
      <c r="N59" s="235"/>
      <c r="O59" s="235"/>
      <c r="P59" s="235"/>
      <c r="Q59" s="235"/>
      <c r="R59" s="27"/>
    </row>
    <row r="60" spans="1:18" ht="21" customHeight="1" x14ac:dyDescent="0.25">
      <c r="A60" s="28"/>
      <c r="B60" s="1"/>
      <c r="C60" s="1"/>
      <c r="D60" s="1"/>
      <c r="E60" s="1"/>
      <c r="F60" s="1"/>
      <c r="G60" s="1"/>
      <c r="H60" s="1"/>
      <c r="I60" s="1"/>
      <c r="J60" s="1"/>
      <c r="K60" s="1"/>
      <c r="L60" s="1"/>
      <c r="M60" s="1"/>
      <c r="N60" s="1"/>
      <c r="O60" s="1"/>
      <c r="P60" s="1"/>
      <c r="Q60" s="1"/>
      <c r="R60" s="1"/>
    </row>
    <row r="61" spans="1:18" ht="21" customHeight="1" x14ac:dyDescent="0.25">
      <c r="A61" s="2"/>
      <c r="B61" s="1"/>
      <c r="C61" s="1"/>
      <c r="D61" s="1"/>
      <c r="E61" s="1"/>
      <c r="F61" s="1"/>
      <c r="G61" s="1"/>
      <c r="H61" s="1"/>
      <c r="I61" s="1"/>
      <c r="J61" s="1"/>
      <c r="K61" s="1"/>
      <c r="L61" s="1"/>
      <c r="M61" s="1"/>
      <c r="N61" s="1"/>
      <c r="O61" s="1"/>
      <c r="P61" s="1"/>
      <c r="Q61" s="1"/>
      <c r="R61" s="1"/>
    </row>
    <row r="62" spans="1:18" ht="21" customHeight="1" x14ac:dyDescent="0.25">
      <c r="A62" s="2"/>
      <c r="B62" s="1"/>
      <c r="C62" s="1"/>
      <c r="D62" s="1"/>
      <c r="E62" s="1"/>
      <c r="F62" s="1"/>
      <c r="G62" s="1"/>
      <c r="H62" s="1"/>
      <c r="I62" s="1"/>
      <c r="J62" s="1"/>
      <c r="K62" s="1"/>
      <c r="L62" s="1"/>
      <c r="M62" s="1"/>
      <c r="N62" s="1"/>
      <c r="O62" s="1"/>
      <c r="P62" s="1"/>
      <c r="Q62" s="1"/>
      <c r="R62" s="1"/>
    </row>
    <row r="63" spans="1:18" x14ac:dyDescent="0.25">
      <c r="A63" s="2"/>
      <c r="B63" s="1"/>
      <c r="C63" s="1"/>
      <c r="D63" s="1"/>
      <c r="E63" s="1"/>
      <c r="F63" s="1"/>
      <c r="G63" s="1"/>
      <c r="H63" s="1"/>
      <c r="I63" s="1"/>
      <c r="J63" s="1"/>
      <c r="K63" s="1"/>
      <c r="L63" s="1"/>
      <c r="M63" s="1"/>
      <c r="N63" s="1"/>
      <c r="O63" s="1"/>
      <c r="P63" s="1"/>
      <c r="Q63" s="1"/>
      <c r="R63" s="1"/>
    </row>
    <row r="64" spans="1:18" x14ac:dyDescent="0.25">
      <c r="A64" s="2"/>
      <c r="B64" s="1"/>
      <c r="C64" s="1"/>
      <c r="D64" s="1"/>
      <c r="E64" s="1"/>
      <c r="F64" s="1"/>
      <c r="G64" s="1"/>
      <c r="H64" s="1"/>
      <c r="I64" s="1"/>
      <c r="J64" s="1"/>
      <c r="K64" s="1"/>
      <c r="L64" s="1"/>
      <c r="M64" s="1"/>
      <c r="N64" s="1"/>
      <c r="O64" s="1"/>
      <c r="P64" s="1"/>
      <c r="Q64" s="1"/>
      <c r="R64" s="1"/>
    </row>
  </sheetData>
  <mergeCells count="1">
    <mergeCell ref="A1:R1"/>
  </mergeCells>
  <printOptions horizontalCentered="1"/>
  <pageMargins left="0.45" right="0.45" top="0.5" bottom="0"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67"/>
  <sheetViews>
    <sheetView topLeftCell="A16" workbookViewId="0">
      <selection activeCell="AA14" sqref="AA14:AA18"/>
    </sheetView>
  </sheetViews>
  <sheetFormatPr defaultColWidth="9.28515625" defaultRowHeight="16.5" x14ac:dyDescent="0.25"/>
  <cols>
    <col min="1" max="1" width="3.7109375" style="2" customWidth="1"/>
    <col min="2" max="2" width="6.7109375" style="1" hidden="1" customWidth="1"/>
    <col min="3" max="3" width="13.85546875" style="1" customWidth="1"/>
    <col min="4" max="26" width="5.28515625" style="1" customWidth="1"/>
    <col min="27" max="27" width="4.85546875" style="1" customWidth="1"/>
    <col min="28" max="28" width="9.7109375" style="1" hidden="1" customWidth="1"/>
    <col min="29" max="29" width="12.42578125" style="1" hidden="1" customWidth="1"/>
    <col min="30" max="16384" width="9.28515625" style="1"/>
  </cols>
  <sheetData>
    <row r="1" spans="1:39" ht="24.75" customHeight="1" x14ac:dyDescent="0.25">
      <c r="A1" s="490" t="s">
        <v>131</v>
      </c>
      <c r="B1" s="490"/>
      <c r="C1" s="490"/>
      <c r="D1" s="490"/>
      <c r="E1" s="490"/>
      <c r="F1" s="490"/>
      <c r="G1" s="490"/>
      <c r="H1" s="490"/>
      <c r="I1" s="490"/>
      <c r="J1" s="490"/>
      <c r="K1" s="490"/>
      <c r="L1" s="490"/>
      <c r="M1" s="490"/>
      <c r="N1" s="490"/>
      <c r="O1" s="490"/>
      <c r="P1" s="490"/>
      <c r="Q1" s="491"/>
      <c r="R1" s="491"/>
      <c r="S1" s="491"/>
      <c r="T1" s="491"/>
      <c r="U1" s="491"/>
      <c r="V1" s="491"/>
      <c r="W1" s="491"/>
      <c r="X1" s="491"/>
      <c r="Y1" s="491"/>
      <c r="Z1" s="491"/>
      <c r="AA1" s="491"/>
      <c r="AB1" s="491"/>
      <c r="AC1" s="491"/>
    </row>
    <row r="2" spans="1:39" ht="4.5" customHeight="1" x14ac:dyDescent="0.25">
      <c r="A2" s="198"/>
      <c r="B2" s="198"/>
      <c r="C2" s="198"/>
      <c r="D2" s="198"/>
      <c r="E2" s="198"/>
      <c r="F2" s="198"/>
      <c r="G2" s="198"/>
      <c r="H2" s="198"/>
      <c r="I2" s="198"/>
      <c r="J2" s="198"/>
      <c r="K2" s="198"/>
      <c r="L2" s="198"/>
      <c r="M2" s="198"/>
      <c r="N2" s="198"/>
      <c r="O2" s="198"/>
      <c r="P2" s="198"/>
      <c r="Q2" s="181"/>
      <c r="R2" s="181"/>
      <c r="S2" s="181"/>
      <c r="T2" s="181"/>
      <c r="U2" s="181"/>
      <c r="V2" s="181"/>
      <c r="W2" s="181"/>
      <c r="X2" s="181"/>
      <c r="Y2" s="181"/>
      <c r="Z2" s="181"/>
      <c r="AA2" s="181"/>
      <c r="AB2" s="181"/>
      <c r="AC2" s="181"/>
    </row>
    <row r="3" spans="1:39" ht="22.5" customHeight="1" x14ac:dyDescent="0.25">
      <c r="A3" s="125"/>
      <c r="B3" s="262"/>
      <c r="C3" s="262"/>
      <c r="D3" s="262"/>
      <c r="E3" s="262"/>
      <c r="F3" s="262"/>
      <c r="G3" s="262"/>
      <c r="H3" s="262"/>
      <c r="I3" s="262"/>
      <c r="J3" s="262"/>
      <c r="K3" s="262"/>
      <c r="L3" s="262"/>
      <c r="M3" s="262"/>
      <c r="N3" s="262"/>
      <c r="O3" s="262"/>
      <c r="P3" s="262"/>
      <c r="Q3" s="429"/>
      <c r="R3" s="429"/>
      <c r="S3" s="429"/>
      <c r="T3" s="429"/>
      <c r="U3" s="429"/>
      <c r="V3" s="429"/>
      <c r="W3" s="430"/>
      <c r="X3" s="431" t="s">
        <v>62</v>
      </c>
      <c r="Y3" s="429"/>
      <c r="Z3" s="429"/>
      <c r="AA3" s="429"/>
      <c r="AB3" s="432"/>
    </row>
    <row r="4" spans="1:39" ht="18.75" customHeight="1" x14ac:dyDescent="0.25">
      <c r="A4" s="482" t="s">
        <v>2</v>
      </c>
      <c r="B4" s="482" t="s">
        <v>63</v>
      </c>
      <c r="C4" s="482" t="s">
        <v>4</v>
      </c>
      <c r="D4" s="493" t="s">
        <v>5</v>
      </c>
      <c r="E4" s="494"/>
      <c r="F4" s="494"/>
      <c r="G4" s="494"/>
      <c r="H4" s="494"/>
      <c r="I4" s="494"/>
      <c r="J4" s="494"/>
      <c r="K4" s="494"/>
      <c r="L4" s="494"/>
      <c r="M4" s="494"/>
      <c r="N4" s="494"/>
      <c r="O4" s="494"/>
      <c r="P4" s="493" t="s">
        <v>6</v>
      </c>
      <c r="Q4" s="495"/>
      <c r="R4" s="495"/>
      <c r="S4" s="495"/>
      <c r="T4" s="495"/>
      <c r="U4" s="495"/>
      <c r="V4" s="495"/>
      <c r="W4" s="495"/>
      <c r="X4" s="495"/>
      <c r="Y4" s="495"/>
      <c r="Z4" s="495"/>
      <c r="AA4" s="496"/>
      <c r="AB4" s="433"/>
      <c r="AC4" s="497" t="s">
        <v>8</v>
      </c>
    </row>
    <row r="5" spans="1:39" ht="18.75" customHeight="1" x14ac:dyDescent="0.25">
      <c r="A5" s="492"/>
      <c r="B5" s="492"/>
      <c r="C5" s="492"/>
      <c r="D5" s="493" t="s">
        <v>64</v>
      </c>
      <c r="E5" s="494"/>
      <c r="F5" s="494"/>
      <c r="G5" s="494"/>
      <c r="H5" s="494"/>
      <c r="I5" s="494"/>
      <c r="J5" s="494"/>
      <c r="K5" s="494"/>
      <c r="L5" s="494"/>
      <c r="M5" s="494"/>
      <c r="N5" s="494"/>
      <c r="O5" s="494"/>
      <c r="P5" s="493" t="s">
        <v>64</v>
      </c>
      <c r="Q5" s="495"/>
      <c r="R5" s="495"/>
      <c r="S5" s="495"/>
      <c r="T5" s="495"/>
      <c r="U5" s="495"/>
      <c r="V5" s="495"/>
      <c r="W5" s="495"/>
      <c r="X5" s="495"/>
      <c r="Y5" s="495"/>
      <c r="Z5" s="495"/>
      <c r="AA5" s="496"/>
      <c r="AB5" s="433"/>
      <c r="AC5" s="497"/>
    </row>
    <row r="6" spans="1:39" s="3" customFormat="1" ht="18.75" customHeight="1" x14ac:dyDescent="0.25">
      <c r="A6" s="483"/>
      <c r="B6" s="483"/>
      <c r="C6" s="483"/>
      <c r="D6" s="200">
        <v>1</v>
      </c>
      <c r="E6" s="200">
        <v>2</v>
      </c>
      <c r="F6" s="200">
        <v>3</v>
      </c>
      <c r="G6" s="200">
        <v>4</v>
      </c>
      <c r="H6" s="200">
        <v>5</v>
      </c>
      <c r="I6" s="200">
        <v>6</v>
      </c>
      <c r="J6" s="200">
        <v>7</v>
      </c>
      <c r="K6" s="200">
        <v>8</v>
      </c>
      <c r="L6" s="200">
        <v>9</v>
      </c>
      <c r="M6" s="200">
        <v>10</v>
      </c>
      <c r="N6" s="200">
        <v>11</v>
      </c>
      <c r="O6" s="200">
        <v>12</v>
      </c>
      <c r="P6" s="200">
        <v>1</v>
      </c>
      <c r="Q6" s="435">
        <v>2</v>
      </c>
      <c r="R6" s="435">
        <v>3</v>
      </c>
      <c r="S6" s="435">
        <v>4</v>
      </c>
      <c r="T6" s="435">
        <v>5</v>
      </c>
      <c r="U6" s="435">
        <v>6</v>
      </c>
      <c r="V6" s="435">
        <v>7</v>
      </c>
      <c r="W6" s="18">
        <v>8</v>
      </c>
      <c r="X6" s="18">
        <v>9</v>
      </c>
      <c r="Y6" s="435">
        <v>10</v>
      </c>
      <c r="Z6" s="18">
        <v>11</v>
      </c>
      <c r="AA6" s="434">
        <v>12</v>
      </c>
      <c r="AB6" s="436">
        <v>12</v>
      </c>
      <c r="AC6" s="497"/>
      <c r="AD6" s="167"/>
      <c r="AE6" s="82"/>
      <c r="AF6" s="82"/>
      <c r="AG6" s="82"/>
      <c r="AH6" s="82"/>
      <c r="AI6" s="82"/>
      <c r="AJ6" s="82"/>
      <c r="AK6" s="82"/>
      <c r="AL6" s="82"/>
      <c r="AM6" s="82"/>
    </row>
    <row r="7" spans="1:39" s="172" customFormat="1" ht="21" customHeight="1" x14ac:dyDescent="0.25">
      <c r="A7" s="134" t="s">
        <v>17</v>
      </c>
      <c r="B7" s="134" t="s">
        <v>18</v>
      </c>
      <c r="C7" s="134" t="s">
        <v>19</v>
      </c>
      <c r="D7" s="134">
        <v>1</v>
      </c>
      <c r="E7" s="134">
        <v>2</v>
      </c>
      <c r="F7" s="134">
        <v>3</v>
      </c>
      <c r="G7" s="134">
        <v>4</v>
      </c>
      <c r="H7" s="134">
        <v>5</v>
      </c>
      <c r="I7" s="134">
        <v>6</v>
      </c>
      <c r="J7" s="134">
        <v>7</v>
      </c>
      <c r="K7" s="134">
        <v>8</v>
      </c>
      <c r="L7" s="134">
        <v>9</v>
      </c>
      <c r="M7" s="134">
        <v>10</v>
      </c>
      <c r="N7" s="134">
        <v>11</v>
      </c>
      <c r="O7" s="134">
        <v>12</v>
      </c>
      <c r="P7" s="134">
        <v>13</v>
      </c>
      <c r="Q7" s="4">
        <v>14</v>
      </c>
      <c r="R7" s="4">
        <v>15</v>
      </c>
      <c r="S7" s="4">
        <v>16</v>
      </c>
      <c r="T7" s="4">
        <v>17</v>
      </c>
      <c r="U7" s="29">
        <v>18</v>
      </c>
      <c r="V7" s="29">
        <v>19</v>
      </c>
      <c r="W7" s="30">
        <v>20</v>
      </c>
      <c r="X7" s="30">
        <v>21</v>
      </c>
      <c r="Y7" s="4">
        <v>22</v>
      </c>
      <c r="Z7" s="4">
        <v>23</v>
      </c>
      <c r="AA7" s="437">
        <v>24</v>
      </c>
      <c r="AB7" s="5">
        <v>24</v>
      </c>
      <c r="AC7" s="4">
        <v>25</v>
      </c>
      <c r="AD7" s="168"/>
      <c r="AE7" s="169"/>
      <c r="AF7" s="170"/>
      <c r="AG7" s="169"/>
      <c r="AH7" s="171" t="s">
        <v>132</v>
      </c>
      <c r="AI7" s="171"/>
      <c r="AJ7" s="171"/>
      <c r="AK7" s="171"/>
      <c r="AL7" s="171"/>
    </row>
    <row r="8" spans="1:39" ht="18.75" customHeight="1" x14ac:dyDescent="0.25">
      <c r="A8" s="146">
        <v>1</v>
      </c>
      <c r="B8" s="438" t="s">
        <v>20</v>
      </c>
      <c r="C8" s="439" t="s">
        <v>21</v>
      </c>
      <c r="D8" s="33">
        <v>2.9</v>
      </c>
      <c r="E8" s="33">
        <v>2.8</v>
      </c>
      <c r="F8" s="33">
        <v>2.9</v>
      </c>
      <c r="G8" s="33">
        <v>2.7</v>
      </c>
      <c r="H8" s="33">
        <v>2.9</v>
      </c>
      <c r="I8" s="33">
        <v>2.7</v>
      </c>
      <c r="J8" s="33">
        <v>2.5</v>
      </c>
      <c r="K8" s="33">
        <v>2</v>
      </c>
      <c r="L8" s="33">
        <v>1.6</v>
      </c>
      <c r="M8" s="33">
        <v>2</v>
      </c>
      <c r="N8" s="33">
        <v>1.9</v>
      </c>
      <c r="O8" s="33">
        <v>1.8</v>
      </c>
      <c r="P8" s="33">
        <v>1.9</v>
      </c>
      <c r="Q8" s="440">
        <v>2.6</v>
      </c>
      <c r="R8" s="440">
        <v>2.2999999999999998</v>
      </c>
      <c r="S8" s="440">
        <v>1.7</v>
      </c>
      <c r="T8" s="440">
        <v>1.7</v>
      </c>
      <c r="U8" s="440">
        <v>1.9</v>
      </c>
      <c r="V8" s="440">
        <v>1.7</v>
      </c>
      <c r="W8" s="31">
        <v>1.9</v>
      </c>
      <c r="X8" s="31">
        <v>2.4</v>
      </c>
      <c r="Y8" s="440">
        <v>2.2000000000000002</v>
      </c>
      <c r="Z8" s="31">
        <v>2.2000000000000002</v>
      </c>
      <c r="AA8" s="164"/>
      <c r="AB8" s="441"/>
      <c r="AC8" s="404"/>
      <c r="AD8" s="173"/>
      <c r="AE8" s="174"/>
      <c r="AF8" s="175"/>
      <c r="AG8" s="174"/>
      <c r="AH8" s="176"/>
      <c r="AI8" s="176"/>
      <c r="AJ8" s="176"/>
      <c r="AK8" s="176"/>
      <c r="AL8" s="176"/>
    </row>
    <row r="9" spans="1:39" ht="18.75" customHeight="1" x14ac:dyDescent="0.25">
      <c r="A9" s="146">
        <f>A8+1</f>
        <v>2</v>
      </c>
      <c r="B9" s="438" t="s">
        <v>22</v>
      </c>
      <c r="C9" s="439" t="s">
        <v>23</v>
      </c>
      <c r="D9" s="33">
        <v>3.1</v>
      </c>
      <c r="E9" s="33">
        <v>3.2</v>
      </c>
      <c r="F9" s="33">
        <v>3.5</v>
      </c>
      <c r="G9" s="33">
        <v>3.4</v>
      </c>
      <c r="H9" s="33">
        <v>3.3</v>
      </c>
      <c r="I9" s="33">
        <v>3</v>
      </c>
      <c r="J9" s="33">
        <v>2.9</v>
      </c>
      <c r="K9" s="33">
        <v>2.5</v>
      </c>
      <c r="L9" s="33">
        <v>2.4</v>
      </c>
      <c r="M9" s="33">
        <v>2.6</v>
      </c>
      <c r="N9" s="33">
        <v>2.7</v>
      </c>
      <c r="O9" s="33">
        <v>2.9</v>
      </c>
      <c r="P9" s="33">
        <v>3</v>
      </c>
      <c r="Q9" s="440">
        <v>2.8</v>
      </c>
      <c r="R9" s="440">
        <v>2.4</v>
      </c>
      <c r="S9" s="440">
        <v>2.2999999999999998</v>
      </c>
      <c r="T9" s="440">
        <v>2.4</v>
      </c>
      <c r="U9" s="440">
        <v>2.7</v>
      </c>
      <c r="V9" s="440">
        <v>2.7</v>
      </c>
      <c r="W9" s="31">
        <v>2.9</v>
      </c>
      <c r="X9" s="31">
        <v>3</v>
      </c>
      <c r="Y9" s="440"/>
      <c r="Z9" s="31">
        <v>2.7</v>
      </c>
      <c r="AA9" s="101"/>
      <c r="AB9" s="441"/>
      <c r="AC9" s="442" t="s">
        <v>65</v>
      </c>
      <c r="AD9" s="173"/>
      <c r="AE9" s="174"/>
      <c r="AF9" s="175"/>
      <c r="AG9" s="174"/>
      <c r="AH9" s="176"/>
      <c r="AI9" s="176"/>
      <c r="AJ9" s="176"/>
      <c r="AK9" s="176"/>
      <c r="AL9" s="176"/>
    </row>
    <row r="10" spans="1:39" ht="18.75" customHeight="1" x14ac:dyDescent="0.25">
      <c r="A10" s="146">
        <f t="shared" ref="A10:A28" si="0">A9+1</f>
        <v>3</v>
      </c>
      <c r="B10" s="438" t="s">
        <v>24</v>
      </c>
      <c r="C10" s="439" t="s">
        <v>25</v>
      </c>
      <c r="D10" s="33">
        <v>4</v>
      </c>
      <c r="E10" s="33">
        <v>3.4</v>
      </c>
      <c r="F10" s="33">
        <v>3.2</v>
      </c>
      <c r="G10" s="33">
        <v>2.2999999999999998</v>
      </c>
      <c r="H10" s="33">
        <v>2</v>
      </c>
      <c r="I10" s="33">
        <v>2</v>
      </c>
      <c r="J10" s="33">
        <v>2.2000000000000002</v>
      </c>
      <c r="K10" s="33">
        <v>2.2000000000000002</v>
      </c>
      <c r="L10" s="33">
        <v>1.7</v>
      </c>
      <c r="M10" s="33">
        <v>2.2999999999999998</v>
      </c>
      <c r="N10" s="33">
        <v>2.6</v>
      </c>
      <c r="O10" s="33">
        <v>2.5</v>
      </c>
      <c r="P10" s="33">
        <v>3</v>
      </c>
      <c r="Q10" s="440">
        <v>2.8</v>
      </c>
      <c r="R10" s="440">
        <v>2.6</v>
      </c>
      <c r="S10" s="440">
        <v>3.5</v>
      </c>
      <c r="T10" s="440">
        <v>3.4</v>
      </c>
      <c r="U10" s="440">
        <v>3.6</v>
      </c>
      <c r="V10" s="440">
        <v>3.8</v>
      </c>
      <c r="W10" s="31">
        <v>3.8</v>
      </c>
      <c r="X10" s="31">
        <v>3.8</v>
      </c>
      <c r="Y10" s="440">
        <v>3.6</v>
      </c>
      <c r="Z10" s="31">
        <v>3.2</v>
      </c>
      <c r="AA10" s="101"/>
      <c r="AB10" s="441"/>
      <c r="AC10" s="410"/>
      <c r="AD10" s="173"/>
      <c r="AE10" s="174"/>
      <c r="AF10" s="175"/>
      <c r="AG10" s="174"/>
      <c r="AH10" s="176"/>
      <c r="AI10" s="176"/>
      <c r="AJ10" s="176"/>
      <c r="AK10" s="176"/>
      <c r="AL10" s="176"/>
    </row>
    <row r="11" spans="1:39" ht="18.75" customHeight="1" x14ac:dyDescent="0.25">
      <c r="A11" s="146">
        <f t="shared" si="0"/>
        <v>4</v>
      </c>
      <c r="B11" s="438" t="s">
        <v>26</v>
      </c>
      <c r="C11" s="439" t="s">
        <v>27</v>
      </c>
      <c r="D11" s="33">
        <v>2.9</v>
      </c>
      <c r="E11" s="33">
        <v>2.5</v>
      </c>
      <c r="F11" s="33">
        <v>2.2000000000000002</v>
      </c>
      <c r="G11" s="33">
        <v>2.2000000000000002</v>
      </c>
      <c r="H11" s="33">
        <v>2.4</v>
      </c>
      <c r="I11" s="33">
        <v>2.2000000000000002</v>
      </c>
      <c r="J11" s="33">
        <v>2.2999999999999998</v>
      </c>
      <c r="K11" s="33">
        <v>1.9</v>
      </c>
      <c r="L11" s="33">
        <v>1.6</v>
      </c>
      <c r="M11" s="33">
        <v>2</v>
      </c>
      <c r="N11" s="33">
        <v>2.2000000000000002</v>
      </c>
      <c r="O11" s="33">
        <v>2.6</v>
      </c>
      <c r="P11" s="33">
        <v>2.2999999999999998</v>
      </c>
      <c r="Q11" s="440">
        <v>2.2999999999999998</v>
      </c>
      <c r="R11" s="440">
        <v>2.2000000000000002</v>
      </c>
      <c r="S11" s="440">
        <v>2.1</v>
      </c>
      <c r="T11" s="440">
        <v>2.1</v>
      </c>
      <c r="U11" s="440">
        <v>2</v>
      </c>
      <c r="V11" s="440">
        <v>2</v>
      </c>
      <c r="W11" s="32">
        <v>2.2000000000000002</v>
      </c>
      <c r="X11" s="32">
        <v>2.4</v>
      </c>
      <c r="Y11" s="33">
        <v>2.2999999999999998</v>
      </c>
      <c r="Z11" s="31">
        <v>2.2999999999999998</v>
      </c>
      <c r="AA11" s="101"/>
      <c r="AB11" s="441"/>
      <c r="AC11" s="410"/>
      <c r="AD11" s="173"/>
      <c r="AE11" s="174"/>
      <c r="AF11" s="175"/>
      <c r="AG11" s="174"/>
      <c r="AH11" s="176"/>
      <c r="AI11" s="176"/>
      <c r="AJ11" s="176"/>
      <c r="AK11" s="176"/>
      <c r="AL11" s="176"/>
    </row>
    <row r="12" spans="1:39" ht="18.75" customHeight="1" x14ac:dyDescent="0.25">
      <c r="A12" s="146">
        <f t="shared" si="0"/>
        <v>5</v>
      </c>
      <c r="B12" s="438" t="s">
        <v>28</v>
      </c>
      <c r="C12" s="439" t="s">
        <v>29</v>
      </c>
      <c r="D12" s="33">
        <v>3.1</v>
      </c>
      <c r="E12" s="33">
        <v>3</v>
      </c>
      <c r="F12" s="33">
        <v>2.2999999999999998</v>
      </c>
      <c r="G12" s="33">
        <v>2.2000000000000002</v>
      </c>
      <c r="H12" s="33">
        <v>2.2999999999999998</v>
      </c>
      <c r="I12" s="33">
        <v>2.2000000000000002</v>
      </c>
      <c r="J12" s="33">
        <v>2.2999999999999998</v>
      </c>
      <c r="K12" s="33">
        <v>1.8</v>
      </c>
      <c r="L12" s="33">
        <v>1.1000000000000001</v>
      </c>
      <c r="M12" s="33">
        <v>1.2</v>
      </c>
      <c r="N12" s="33">
        <v>1.3</v>
      </c>
      <c r="O12" s="33">
        <v>1.3</v>
      </c>
      <c r="P12" s="33">
        <v>1.7</v>
      </c>
      <c r="Q12" s="440">
        <v>0.8</v>
      </c>
      <c r="R12" s="440">
        <v>0.8</v>
      </c>
      <c r="S12" s="440">
        <v>0.8</v>
      </c>
      <c r="T12" s="440">
        <v>0.7</v>
      </c>
      <c r="U12" s="440">
        <v>1</v>
      </c>
      <c r="V12" s="440">
        <v>1</v>
      </c>
      <c r="W12" s="32">
        <v>0.9</v>
      </c>
      <c r="X12" s="32">
        <v>1.2</v>
      </c>
      <c r="Y12" s="33">
        <v>0.9</v>
      </c>
      <c r="Z12" s="31">
        <v>0.9</v>
      </c>
      <c r="AA12" s="101"/>
      <c r="AB12" s="441"/>
      <c r="AC12" s="410"/>
      <c r="AD12" s="173"/>
      <c r="AE12" s="174"/>
      <c r="AF12" s="175"/>
      <c r="AG12" s="174"/>
      <c r="AH12" s="176"/>
      <c r="AI12" s="176"/>
      <c r="AJ12" s="176"/>
      <c r="AK12" s="176"/>
      <c r="AL12" s="176"/>
    </row>
    <row r="13" spans="1:39" ht="18.75" customHeight="1" x14ac:dyDescent="0.25">
      <c r="A13" s="146">
        <f t="shared" si="0"/>
        <v>6</v>
      </c>
      <c r="B13" s="438" t="s">
        <v>30</v>
      </c>
      <c r="C13" s="439" t="s">
        <v>31</v>
      </c>
      <c r="D13" s="33">
        <v>0.84</v>
      </c>
      <c r="E13" s="33">
        <v>0.75</v>
      </c>
      <c r="F13" s="33">
        <v>1.2</v>
      </c>
      <c r="G13" s="33">
        <v>0.8</v>
      </c>
      <c r="H13" s="33">
        <v>0.8</v>
      </c>
      <c r="I13" s="33">
        <v>0.8</v>
      </c>
      <c r="J13" s="33">
        <v>1.3</v>
      </c>
      <c r="K13" s="33">
        <v>1.1000000000000001</v>
      </c>
      <c r="L13" s="33">
        <v>0.7</v>
      </c>
      <c r="M13" s="33">
        <v>0.9</v>
      </c>
      <c r="N13" s="33">
        <v>1.3</v>
      </c>
      <c r="O13" s="33">
        <v>1.3</v>
      </c>
      <c r="P13" s="33">
        <v>1.5</v>
      </c>
      <c r="Q13" s="440">
        <v>1.6</v>
      </c>
      <c r="R13" s="440">
        <v>1.9</v>
      </c>
      <c r="S13" s="440">
        <v>1.9</v>
      </c>
      <c r="T13" s="440">
        <v>1.6</v>
      </c>
      <c r="U13" s="440">
        <v>1.7</v>
      </c>
      <c r="V13" s="440">
        <v>1.7</v>
      </c>
      <c r="W13" s="32">
        <v>1.6</v>
      </c>
      <c r="X13" s="32">
        <v>1.6</v>
      </c>
      <c r="Y13" s="33">
        <v>1.2</v>
      </c>
      <c r="Z13" s="31">
        <v>1.1000000000000001</v>
      </c>
      <c r="AA13" s="101"/>
      <c r="AB13" s="441"/>
      <c r="AC13" s="410"/>
      <c r="AD13" s="173"/>
      <c r="AE13" s="174"/>
      <c r="AF13" s="175"/>
      <c r="AG13" s="174"/>
      <c r="AH13" s="176"/>
      <c r="AI13" s="176"/>
      <c r="AJ13" s="176"/>
      <c r="AK13" s="176"/>
      <c r="AL13" s="176"/>
    </row>
    <row r="14" spans="1:39" ht="18.75" customHeight="1" x14ac:dyDescent="0.25">
      <c r="A14" s="146">
        <f t="shared" si="0"/>
        <v>7</v>
      </c>
      <c r="B14" s="438" t="s">
        <v>32</v>
      </c>
      <c r="C14" s="439" t="s">
        <v>33</v>
      </c>
      <c r="D14" s="33">
        <v>3.4</v>
      </c>
      <c r="E14" s="33">
        <v>2.8</v>
      </c>
      <c r="F14" s="33">
        <v>3.2</v>
      </c>
      <c r="G14" s="33">
        <v>3.3</v>
      </c>
      <c r="H14" s="33">
        <v>3.6</v>
      </c>
      <c r="I14" s="33">
        <v>3.4</v>
      </c>
      <c r="J14" s="33">
        <v>2.8</v>
      </c>
      <c r="K14" s="33">
        <v>2.2999999999999998</v>
      </c>
      <c r="L14" s="33">
        <v>1.5</v>
      </c>
      <c r="M14" s="33">
        <v>1.8</v>
      </c>
      <c r="N14" s="33">
        <v>2.4</v>
      </c>
      <c r="O14" s="33">
        <v>2.8</v>
      </c>
      <c r="P14" s="33">
        <v>2.9</v>
      </c>
      <c r="Q14" s="440">
        <v>3</v>
      </c>
      <c r="R14" s="440">
        <v>2.2999999999999998</v>
      </c>
      <c r="S14" s="440">
        <v>2.2000000000000002</v>
      </c>
      <c r="T14" s="440">
        <v>2</v>
      </c>
      <c r="U14" s="440">
        <v>2.2999999999999998</v>
      </c>
      <c r="V14" s="440">
        <v>2.7</v>
      </c>
      <c r="W14" s="32">
        <v>2.7</v>
      </c>
      <c r="X14" s="32">
        <v>3</v>
      </c>
      <c r="Y14" s="33">
        <v>3.1</v>
      </c>
      <c r="Z14" s="31">
        <v>3</v>
      </c>
      <c r="AA14" s="243">
        <v>2.9</v>
      </c>
      <c r="AB14" s="441"/>
      <c r="AC14" s="410"/>
      <c r="AD14" s="173"/>
      <c r="AE14" s="174"/>
      <c r="AF14" s="175"/>
      <c r="AG14" s="174"/>
      <c r="AH14" s="176"/>
      <c r="AI14" s="176"/>
      <c r="AJ14" s="176"/>
      <c r="AK14" s="176"/>
      <c r="AL14" s="176"/>
    </row>
    <row r="15" spans="1:39" ht="18.75" customHeight="1" x14ac:dyDescent="0.25">
      <c r="A15" s="146">
        <f t="shared" si="0"/>
        <v>8</v>
      </c>
      <c r="B15" s="438" t="s">
        <v>34</v>
      </c>
      <c r="C15" s="439" t="s">
        <v>35</v>
      </c>
      <c r="D15" s="33">
        <v>-0.8</v>
      </c>
      <c r="E15" s="33">
        <v>0.7</v>
      </c>
      <c r="F15" s="33">
        <v>0.1</v>
      </c>
      <c r="G15" s="33">
        <v>0.3</v>
      </c>
      <c r="H15" s="33">
        <v>0.3</v>
      </c>
      <c r="I15" s="33">
        <v>0.2</v>
      </c>
      <c r="J15" s="33">
        <v>0.5</v>
      </c>
      <c r="K15" s="33">
        <v>0.6</v>
      </c>
      <c r="L15" s="33">
        <v>0.4</v>
      </c>
      <c r="M15" s="33">
        <v>0.3</v>
      </c>
      <c r="N15" s="33">
        <v>0.2</v>
      </c>
      <c r="O15" s="33">
        <v>0.1</v>
      </c>
      <c r="P15" s="33">
        <v>0.5</v>
      </c>
      <c r="Q15" s="440">
        <v>-0.7</v>
      </c>
      <c r="R15" s="440">
        <v>-0.1</v>
      </c>
      <c r="S15" s="440">
        <v>-0.1</v>
      </c>
      <c r="T15" s="440">
        <v>-0.1</v>
      </c>
      <c r="U15" s="440">
        <v>0.1</v>
      </c>
      <c r="V15" s="440">
        <v>0</v>
      </c>
      <c r="W15" s="32">
        <v>-0.4</v>
      </c>
      <c r="X15" s="32">
        <v>-0.3</v>
      </c>
      <c r="Y15" s="33">
        <v>0.2</v>
      </c>
      <c r="Z15" s="31">
        <v>0.7</v>
      </c>
      <c r="AA15" s="243"/>
      <c r="AB15" s="441"/>
      <c r="AC15" s="410"/>
      <c r="AD15" s="173"/>
      <c r="AE15" s="174"/>
      <c r="AF15" s="175"/>
      <c r="AG15" s="174"/>
      <c r="AH15" s="176"/>
      <c r="AI15" s="176"/>
      <c r="AJ15" s="176"/>
      <c r="AK15" s="176"/>
      <c r="AL15" s="176"/>
    </row>
    <row r="16" spans="1:39" ht="18.75" customHeight="1" x14ac:dyDescent="0.25">
      <c r="A16" s="146">
        <f t="shared" si="0"/>
        <v>9</v>
      </c>
      <c r="B16" s="438" t="s">
        <v>36</v>
      </c>
      <c r="C16" s="439" t="s">
        <v>161</v>
      </c>
      <c r="D16" s="33">
        <v>5.0999999999999996</v>
      </c>
      <c r="E16" s="33">
        <v>5.09</v>
      </c>
      <c r="F16" s="33">
        <v>4.8499999999999996</v>
      </c>
      <c r="G16" s="33">
        <v>4.83</v>
      </c>
      <c r="H16" s="33">
        <v>4.75</v>
      </c>
      <c r="I16" s="33">
        <v>5.08</v>
      </c>
      <c r="J16" s="33">
        <v>3.6</v>
      </c>
      <c r="K16" s="33">
        <v>3.65</v>
      </c>
      <c r="L16" s="33">
        <v>5.49</v>
      </c>
      <c r="M16" s="33">
        <v>6.21</v>
      </c>
      <c r="N16" s="33">
        <v>5.48</v>
      </c>
      <c r="O16" s="33">
        <v>5.22</v>
      </c>
      <c r="P16" s="33">
        <v>4.26</v>
      </c>
      <c r="Q16" s="440">
        <v>3.61</v>
      </c>
      <c r="R16" s="440">
        <v>3.34</v>
      </c>
      <c r="S16" s="440">
        <v>3.16</v>
      </c>
      <c r="T16" s="440">
        <v>2.82</v>
      </c>
      <c r="U16" s="440">
        <v>2.1</v>
      </c>
      <c r="V16" s="440">
        <v>1.61</v>
      </c>
      <c r="W16" s="32">
        <v>2.0699999999999998</v>
      </c>
      <c r="X16" s="32">
        <v>1.44</v>
      </c>
      <c r="Y16" s="33">
        <v>0.25</v>
      </c>
      <c r="Z16" s="31">
        <v>0.71</v>
      </c>
      <c r="AA16" s="243"/>
      <c r="AB16" s="441"/>
      <c r="AC16" s="410"/>
      <c r="AD16" s="173"/>
      <c r="AE16" s="174"/>
      <c r="AF16" s="175"/>
      <c r="AG16" s="174"/>
      <c r="AH16" s="176"/>
      <c r="AI16" s="176"/>
      <c r="AJ16" s="176"/>
      <c r="AK16" s="176"/>
      <c r="AL16" s="176"/>
    </row>
    <row r="17" spans="1:38" ht="18.75" customHeight="1" x14ac:dyDescent="0.25">
      <c r="A17" s="146">
        <f t="shared" si="0"/>
        <v>10</v>
      </c>
      <c r="B17" s="438" t="s">
        <v>38</v>
      </c>
      <c r="C17" s="439" t="s">
        <v>39</v>
      </c>
      <c r="D17" s="33">
        <v>2.2000000000000002</v>
      </c>
      <c r="E17" s="33">
        <v>2.8</v>
      </c>
      <c r="F17" s="33">
        <v>2.7</v>
      </c>
      <c r="G17" s="33">
        <v>2.5</v>
      </c>
      <c r="H17" s="33">
        <v>2.8</v>
      </c>
      <c r="I17" s="33">
        <v>2.8</v>
      </c>
      <c r="J17" s="33">
        <v>2.8</v>
      </c>
      <c r="K17" s="33">
        <v>3</v>
      </c>
      <c r="L17" s="33">
        <v>2.5</v>
      </c>
      <c r="M17" s="33">
        <v>2.2999999999999998</v>
      </c>
      <c r="N17" s="33">
        <v>2.9</v>
      </c>
      <c r="O17" s="33">
        <v>3.6</v>
      </c>
      <c r="P17" s="33">
        <v>4</v>
      </c>
      <c r="Q17" s="440">
        <v>3.7</v>
      </c>
      <c r="R17" s="440">
        <v>3.6</v>
      </c>
      <c r="S17" s="440">
        <v>3.6</v>
      </c>
      <c r="T17" s="440">
        <v>3.5</v>
      </c>
      <c r="U17" s="440">
        <v>3.3</v>
      </c>
      <c r="V17" s="440">
        <v>3.1</v>
      </c>
      <c r="W17" s="32">
        <v>2.7</v>
      </c>
      <c r="X17" s="32">
        <v>2.9</v>
      </c>
      <c r="Y17" s="33">
        <v>3</v>
      </c>
      <c r="Z17" s="31">
        <v>2.9</v>
      </c>
      <c r="AA17" s="243"/>
      <c r="AB17" s="441"/>
      <c r="AC17" s="410"/>
      <c r="AD17" s="173"/>
      <c r="AE17" s="174"/>
      <c r="AF17" s="175"/>
      <c r="AG17" s="174"/>
      <c r="AH17" s="176"/>
      <c r="AI17" s="176"/>
      <c r="AJ17" s="176"/>
      <c r="AK17" s="176"/>
      <c r="AL17" s="176"/>
    </row>
    <row r="18" spans="1:38" ht="18.75" customHeight="1" x14ac:dyDescent="0.25">
      <c r="A18" s="146">
        <f t="shared" si="0"/>
        <v>11</v>
      </c>
      <c r="B18" s="438" t="s">
        <v>40</v>
      </c>
      <c r="C18" s="439" t="s">
        <v>41</v>
      </c>
      <c r="D18" s="33">
        <v>2.8</v>
      </c>
      <c r="E18" s="33">
        <v>3.1</v>
      </c>
      <c r="F18" s="33">
        <v>3.1</v>
      </c>
      <c r="G18" s="33">
        <v>2.9</v>
      </c>
      <c r="H18" s="33">
        <v>2.7</v>
      </c>
      <c r="I18" s="33">
        <v>2.4</v>
      </c>
      <c r="J18" s="33">
        <v>2.6</v>
      </c>
      <c r="K18" s="33">
        <v>2</v>
      </c>
      <c r="L18" s="33">
        <v>1.6</v>
      </c>
      <c r="M18" s="33">
        <v>1.3</v>
      </c>
      <c r="N18" s="33">
        <v>1.5</v>
      </c>
      <c r="O18" s="33">
        <v>1.9</v>
      </c>
      <c r="P18" s="33">
        <v>2.2000000000000002</v>
      </c>
      <c r="Q18" s="440">
        <v>2</v>
      </c>
      <c r="R18" s="440">
        <v>2.1</v>
      </c>
      <c r="S18" s="440">
        <v>2.1</v>
      </c>
      <c r="T18" s="440">
        <v>1.9</v>
      </c>
      <c r="U18" s="440">
        <v>2.2000000000000002</v>
      </c>
      <c r="V18" s="440">
        <v>2.1</v>
      </c>
      <c r="W18" s="32">
        <v>1.7</v>
      </c>
      <c r="X18" s="32">
        <v>2.1</v>
      </c>
      <c r="Y18" s="33">
        <v>2.4</v>
      </c>
      <c r="Z18" s="31">
        <v>2.4</v>
      </c>
      <c r="AA18" s="243">
        <v>2.2999999999999998</v>
      </c>
      <c r="AB18" s="441"/>
      <c r="AC18" s="410"/>
      <c r="AD18" s="173"/>
      <c r="AE18" s="174"/>
      <c r="AF18" s="175"/>
      <c r="AG18" s="174"/>
      <c r="AH18" s="176"/>
      <c r="AI18" s="176"/>
      <c r="AJ18" s="176"/>
      <c r="AK18" s="176"/>
      <c r="AL18" s="176"/>
    </row>
    <row r="19" spans="1:38" ht="18.75" customHeight="1" x14ac:dyDescent="0.25">
      <c r="A19" s="146">
        <f t="shared" si="0"/>
        <v>12</v>
      </c>
      <c r="B19" s="438" t="s">
        <v>42</v>
      </c>
      <c r="C19" s="439" t="s">
        <v>157</v>
      </c>
      <c r="D19" s="33"/>
      <c r="E19" s="33"/>
      <c r="F19" s="33">
        <v>3.6</v>
      </c>
      <c r="G19" s="33"/>
      <c r="H19" s="33"/>
      <c r="I19" s="33">
        <v>3.8</v>
      </c>
      <c r="J19" s="33"/>
      <c r="K19" s="33"/>
      <c r="L19" s="33">
        <v>2.8</v>
      </c>
      <c r="M19" s="33"/>
      <c r="N19" s="33"/>
      <c r="O19" s="33">
        <v>2.4</v>
      </c>
      <c r="P19" s="33"/>
      <c r="Q19" s="440"/>
      <c r="R19" s="440">
        <v>2.4</v>
      </c>
      <c r="S19" s="440">
        <v>2.4</v>
      </c>
      <c r="T19" s="440">
        <v>2.1</v>
      </c>
      <c r="U19" s="440">
        <v>1.9</v>
      </c>
      <c r="V19" s="440">
        <v>3</v>
      </c>
      <c r="W19" s="32">
        <v>3.2</v>
      </c>
      <c r="X19" s="32">
        <v>3.6</v>
      </c>
      <c r="Y19" s="33">
        <v>3.8</v>
      </c>
      <c r="Z19" s="31"/>
      <c r="AA19" s="101"/>
      <c r="AB19" s="441"/>
      <c r="AC19" s="443"/>
      <c r="AD19" s="173"/>
      <c r="AE19" s="174"/>
      <c r="AF19" s="175"/>
      <c r="AG19" s="174"/>
      <c r="AH19" s="176"/>
      <c r="AI19" s="176"/>
      <c r="AJ19" s="176"/>
      <c r="AK19" s="176"/>
      <c r="AL19" s="176"/>
    </row>
    <row r="20" spans="1:38" ht="18.75" customHeight="1" x14ac:dyDescent="0.25">
      <c r="A20" s="146">
        <f t="shared" si="0"/>
        <v>13</v>
      </c>
      <c r="B20" s="438" t="s">
        <v>44</v>
      </c>
      <c r="C20" s="439" t="s">
        <v>45</v>
      </c>
      <c r="D20" s="33">
        <v>2.57</v>
      </c>
      <c r="E20" s="33">
        <v>2.75</v>
      </c>
      <c r="F20" s="33">
        <v>3.05</v>
      </c>
      <c r="G20" s="33">
        <v>3</v>
      </c>
      <c r="H20" s="33">
        <v>2.84</v>
      </c>
      <c r="I20" s="33">
        <v>2.5099999999999998</v>
      </c>
      <c r="J20" s="33">
        <v>2.13</v>
      </c>
      <c r="K20" s="33">
        <v>2.12</v>
      </c>
      <c r="L20" s="33">
        <v>1.84</v>
      </c>
      <c r="M20" s="33">
        <v>1.71</v>
      </c>
      <c r="N20" s="33">
        <v>1.55</v>
      </c>
      <c r="O20" s="33">
        <v>1.57</v>
      </c>
      <c r="P20" s="33">
        <v>0.76</v>
      </c>
      <c r="Q20" s="440">
        <v>-0.09</v>
      </c>
      <c r="R20" s="440">
        <v>1.03</v>
      </c>
      <c r="S20" s="440">
        <v>1.95</v>
      </c>
      <c r="T20" s="440">
        <v>1.6</v>
      </c>
      <c r="U20" s="440">
        <v>1.87</v>
      </c>
      <c r="V20" s="440">
        <v>2.37</v>
      </c>
      <c r="W20" s="32">
        <v>2.31</v>
      </c>
      <c r="X20" s="32">
        <v>2.65</v>
      </c>
      <c r="Y20" s="33">
        <v>2.86</v>
      </c>
      <c r="Z20" s="31">
        <v>2.72</v>
      </c>
      <c r="AA20" s="101"/>
      <c r="AB20" s="441"/>
      <c r="AC20" s="410"/>
      <c r="AD20" s="173"/>
      <c r="AE20" s="174"/>
      <c r="AF20" s="175"/>
      <c r="AG20" s="174"/>
      <c r="AH20" s="176"/>
      <c r="AI20" s="176"/>
      <c r="AJ20" s="176"/>
      <c r="AK20" s="176"/>
      <c r="AL20" s="176"/>
    </row>
    <row r="21" spans="1:38" ht="18.75" customHeight="1" x14ac:dyDescent="0.25">
      <c r="A21" s="146">
        <f t="shared" si="0"/>
        <v>14</v>
      </c>
      <c r="B21" s="438" t="s">
        <v>46</v>
      </c>
      <c r="C21" s="439" t="s">
        <v>47</v>
      </c>
      <c r="D21" s="33">
        <v>-1.1100000000000001</v>
      </c>
      <c r="E21" s="33">
        <v>-0.77</v>
      </c>
      <c r="F21" s="33">
        <v>-0.47</v>
      </c>
      <c r="G21" s="33">
        <v>0.19</v>
      </c>
      <c r="H21" s="33">
        <v>1.54</v>
      </c>
      <c r="I21" s="33">
        <v>0.62</v>
      </c>
      <c r="J21" s="33">
        <v>0.83</v>
      </c>
      <c r="K21" s="33">
        <v>0.35</v>
      </c>
      <c r="L21" s="33">
        <v>0.61</v>
      </c>
      <c r="M21" s="33">
        <v>0.83</v>
      </c>
      <c r="N21" s="33">
        <v>0.95</v>
      </c>
      <c r="O21" s="33">
        <v>1.23</v>
      </c>
      <c r="P21" s="33">
        <v>1.32</v>
      </c>
      <c r="Q21" s="440">
        <v>1.08</v>
      </c>
      <c r="R21" s="440">
        <v>0.84</v>
      </c>
      <c r="S21" s="440">
        <v>-0.22</v>
      </c>
      <c r="T21" s="440">
        <v>-0.56999999999999995</v>
      </c>
      <c r="U21" s="440">
        <v>-0.25</v>
      </c>
      <c r="V21" s="440">
        <v>-0.7</v>
      </c>
      <c r="W21" s="32">
        <v>-0.79</v>
      </c>
      <c r="X21" s="32">
        <v>-0.72</v>
      </c>
      <c r="Y21" s="33">
        <v>-0.76</v>
      </c>
      <c r="Z21" s="31">
        <v>-0.49</v>
      </c>
      <c r="AA21" s="101"/>
      <c r="AB21" s="441"/>
      <c r="AC21" s="410"/>
      <c r="AD21" s="173"/>
      <c r="AE21" s="174"/>
      <c r="AF21" s="175"/>
      <c r="AG21" s="174"/>
      <c r="AH21" s="176"/>
      <c r="AI21" s="176"/>
      <c r="AJ21" s="176"/>
      <c r="AK21" s="176"/>
      <c r="AL21" s="176"/>
    </row>
    <row r="22" spans="1:38" ht="18.75" customHeight="1" x14ac:dyDescent="0.25">
      <c r="A22" s="146">
        <f t="shared" si="0"/>
        <v>15</v>
      </c>
      <c r="B22" s="438" t="s">
        <v>48</v>
      </c>
      <c r="C22" s="439" t="s">
        <v>49</v>
      </c>
      <c r="D22" s="33">
        <v>1.5</v>
      </c>
      <c r="E22" s="33">
        <v>1.8</v>
      </c>
      <c r="F22" s="33">
        <v>1.8</v>
      </c>
      <c r="G22" s="33">
        <v>1.8</v>
      </c>
      <c r="H22" s="33">
        <v>2</v>
      </c>
      <c r="I22" s="33">
        <v>2</v>
      </c>
      <c r="J22" s="33">
        <v>2</v>
      </c>
      <c r="K22" s="33">
        <v>1.9</v>
      </c>
      <c r="L22" s="33">
        <v>1.8</v>
      </c>
      <c r="M22" s="33">
        <v>1.9</v>
      </c>
      <c r="N22" s="33">
        <v>1.8</v>
      </c>
      <c r="O22" s="33">
        <v>1.7</v>
      </c>
      <c r="P22" s="33">
        <v>1.7</v>
      </c>
      <c r="Q22" s="440">
        <v>1.5</v>
      </c>
      <c r="R22" s="440">
        <v>1.4</v>
      </c>
      <c r="S22" s="440">
        <v>1.4</v>
      </c>
      <c r="T22" s="440">
        <v>1.2</v>
      </c>
      <c r="U22" s="440">
        <v>1.1000000000000001</v>
      </c>
      <c r="V22" s="440">
        <v>1.2</v>
      </c>
      <c r="W22" s="32">
        <v>1.3</v>
      </c>
      <c r="X22" s="32">
        <v>1.5</v>
      </c>
      <c r="Y22" s="33">
        <v>1.3</v>
      </c>
      <c r="Z22" s="31">
        <v>1.4</v>
      </c>
      <c r="AA22" s="101"/>
      <c r="AB22" s="441"/>
      <c r="AC22" s="410"/>
      <c r="AD22" s="173"/>
      <c r="AE22" s="174"/>
      <c r="AF22" s="175"/>
      <c r="AG22" s="174"/>
      <c r="AH22" s="176"/>
      <c r="AI22" s="176"/>
      <c r="AJ22" s="176"/>
      <c r="AK22" s="176"/>
      <c r="AL22" s="176"/>
    </row>
    <row r="23" spans="1:38" ht="18.75" customHeight="1" x14ac:dyDescent="0.25">
      <c r="A23" s="146">
        <f t="shared" si="0"/>
        <v>16</v>
      </c>
      <c r="B23" s="438" t="s">
        <v>50</v>
      </c>
      <c r="C23" s="439" t="s">
        <v>162</v>
      </c>
      <c r="D23" s="33">
        <v>2.9</v>
      </c>
      <c r="E23" s="33">
        <v>3.6</v>
      </c>
      <c r="F23" s="33">
        <v>3</v>
      </c>
      <c r="G23" s="33">
        <v>2.6</v>
      </c>
      <c r="H23" s="33">
        <v>3.1</v>
      </c>
      <c r="I23" s="33">
        <v>2.5</v>
      </c>
      <c r="J23" s="33">
        <v>2.5</v>
      </c>
      <c r="K23" s="33">
        <v>2.2000000000000002</v>
      </c>
      <c r="L23" s="33">
        <v>1.9</v>
      </c>
      <c r="M23" s="33">
        <v>1.2</v>
      </c>
      <c r="N23" s="33">
        <v>1.6</v>
      </c>
      <c r="O23" s="33">
        <v>1.5</v>
      </c>
      <c r="P23" s="33">
        <v>1.2</v>
      </c>
      <c r="Q23" s="440">
        <v>0.9</v>
      </c>
      <c r="R23" s="440">
        <v>0.9</v>
      </c>
      <c r="S23" s="440">
        <v>0.9</v>
      </c>
      <c r="T23" s="440">
        <v>0.8</v>
      </c>
      <c r="U23" s="440">
        <v>0.8</v>
      </c>
      <c r="V23" s="440">
        <v>0.6</v>
      </c>
      <c r="W23" s="31">
        <v>0.5</v>
      </c>
      <c r="X23" s="31">
        <v>0.7</v>
      </c>
      <c r="Y23" s="440">
        <v>1.2</v>
      </c>
      <c r="Z23" s="31">
        <v>1.2</v>
      </c>
      <c r="AA23" s="101"/>
      <c r="AB23" s="441"/>
      <c r="AC23" s="410"/>
      <c r="AD23" s="173"/>
      <c r="AE23" s="174"/>
      <c r="AF23" s="175"/>
      <c r="AG23" s="174"/>
      <c r="AH23" s="176"/>
      <c r="AI23" s="176"/>
      <c r="AJ23" s="176"/>
      <c r="AK23" s="176"/>
      <c r="AL23" s="176"/>
    </row>
    <row r="24" spans="1:38" ht="18.75" customHeight="1" x14ac:dyDescent="0.25">
      <c r="A24" s="146">
        <f t="shared" si="0"/>
        <v>17</v>
      </c>
      <c r="B24" s="438" t="s">
        <v>51</v>
      </c>
      <c r="C24" s="439" t="s">
        <v>52</v>
      </c>
      <c r="D24" s="33">
        <v>0.1</v>
      </c>
      <c r="E24" s="33">
        <v>-0.5</v>
      </c>
      <c r="F24" s="33">
        <v>-0.5</v>
      </c>
      <c r="G24" s="33">
        <v>-0.2</v>
      </c>
      <c r="H24" s="33">
        <v>-0.2</v>
      </c>
      <c r="I24" s="33">
        <v>-0.3</v>
      </c>
      <c r="J24" s="33">
        <v>-0.4</v>
      </c>
      <c r="K24" s="33">
        <v>-0.5</v>
      </c>
      <c r="L24" s="33">
        <v>-0.5</v>
      </c>
      <c r="M24" s="33">
        <v>-0.8</v>
      </c>
      <c r="N24" s="33">
        <v>-0.5</v>
      </c>
      <c r="O24" s="33">
        <v>-0.5</v>
      </c>
      <c r="P24" s="33">
        <v>-0.4</v>
      </c>
      <c r="Q24" s="440">
        <v>0.01</v>
      </c>
      <c r="R24" s="440">
        <v>-0.5</v>
      </c>
      <c r="S24" s="440">
        <v>-0.1</v>
      </c>
      <c r="T24" s="440">
        <v>-0.5</v>
      </c>
      <c r="U24" s="440">
        <v>-0.6</v>
      </c>
      <c r="V24" s="440">
        <v>-0.2</v>
      </c>
      <c r="W24" s="31">
        <v>-0.4</v>
      </c>
      <c r="X24" s="31">
        <v>0.03</v>
      </c>
      <c r="Y24" s="440">
        <v>0.1</v>
      </c>
      <c r="Z24" s="31">
        <v>-0.1</v>
      </c>
      <c r="AA24" s="101"/>
      <c r="AB24" s="441"/>
      <c r="AC24" s="410"/>
      <c r="AD24" s="173"/>
      <c r="AE24" s="174"/>
      <c r="AF24" s="175"/>
      <c r="AG24" s="174"/>
      <c r="AH24" s="176"/>
      <c r="AI24" s="176"/>
      <c r="AJ24" s="176"/>
      <c r="AK24" s="176"/>
      <c r="AL24" s="176"/>
    </row>
    <row r="25" spans="1:38" ht="18.75" customHeight="1" x14ac:dyDescent="0.25">
      <c r="A25" s="146">
        <f t="shared" si="0"/>
        <v>18</v>
      </c>
      <c r="B25" s="438" t="s">
        <v>66</v>
      </c>
      <c r="C25" s="439" t="s">
        <v>163</v>
      </c>
      <c r="D25" s="33">
        <v>-0.5</v>
      </c>
      <c r="E25" s="33">
        <v>-0.3</v>
      </c>
      <c r="F25" s="33">
        <v>0.04</v>
      </c>
      <c r="G25" s="33">
        <v>0.5</v>
      </c>
      <c r="H25" s="33">
        <v>1.1000000000000001</v>
      </c>
      <c r="I25" s="33">
        <v>0.7</v>
      </c>
      <c r="J25" s="33">
        <v>0.64</v>
      </c>
      <c r="K25" s="33">
        <v>0.28000000000000003</v>
      </c>
      <c r="L25" s="33">
        <v>0.6</v>
      </c>
      <c r="M25" s="33">
        <v>1.36</v>
      </c>
      <c r="N25" s="33">
        <v>1.99</v>
      </c>
      <c r="O25" s="33">
        <v>3.05</v>
      </c>
      <c r="P25" s="33">
        <v>6</v>
      </c>
      <c r="Q25" s="440">
        <v>4.7300000000000004</v>
      </c>
      <c r="R25" s="440">
        <v>3.7</v>
      </c>
      <c r="S25" s="440">
        <v>3.15</v>
      </c>
      <c r="T25" s="440">
        <v>1.71</v>
      </c>
      <c r="U25" s="440">
        <v>1.59</v>
      </c>
      <c r="V25" s="440">
        <v>1.66</v>
      </c>
      <c r="W25" s="31">
        <v>1.79</v>
      </c>
      <c r="X25" s="31">
        <v>2.06</v>
      </c>
      <c r="Y25" s="440">
        <v>1.71</v>
      </c>
      <c r="Z25" s="31"/>
      <c r="AA25" s="101"/>
      <c r="AB25" s="441"/>
      <c r="AC25" s="410"/>
      <c r="AD25" s="173"/>
      <c r="AE25" s="174"/>
      <c r="AF25" s="175"/>
      <c r="AG25" s="174"/>
      <c r="AH25" s="176"/>
      <c r="AI25" s="176"/>
      <c r="AJ25" s="176"/>
      <c r="AK25" s="176"/>
      <c r="AL25" s="176"/>
    </row>
    <row r="26" spans="1:38" ht="18.75" customHeight="1" x14ac:dyDescent="0.25">
      <c r="A26" s="146">
        <f t="shared" si="0"/>
        <v>19</v>
      </c>
      <c r="B26" s="438" t="s">
        <v>67</v>
      </c>
      <c r="C26" s="439" t="s">
        <v>68</v>
      </c>
      <c r="D26" s="33">
        <v>24.44</v>
      </c>
      <c r="E26" s="33">
        <v>25.35</v>
      </c>
      <c r="F26" s="33">
        <v>24.98</v>
      </c>
      <c r="G26" s="33">
        <v>24.92</v>
      </c>
      <c r="H26" s="33">
        <v>25.77</v>
      </c>
      <c r="I26" s="33">
        <v>26.15</v>
      </c>
      <c r="J26" s="33">
        <v>26.09</v>
      </c>
      <c r="K26" s="33">
        <v>24.29</v>
      </c>
      <c r="L26" s="33">
        <v>21.74</v>
      </c>
      <c r="M26" s="33">
        <v>20.73</v>
      </c>
      <c r="N26" s="33">
        <v>18.32</v>
      </c>
      <c r="O26" s="33">
        <v>16.87</v>
      </c>
      <c r="P26" s="33">
        <v>15.5</v>
      </c>
      <c r="Q26" s="440">
        <v>12.7</v>
      </c>
      <c r="R26" s="440">
        <v>11.2</v>
      </c>
      <c r="S26" s="440">
        <v>11.1</v>
      </c>
      <c r="T26" s="440">
        <v>8.3000000000000007</v>
      </c>
      <c r="U26" s="440">
        <v>7.2</v>
      </c>
      <c r="V26" s="440">
        <v>5.3</v>
      </c>
      <c r="W26" s="31">
        <v>5</v>
      </c>
      <c r="X26" s="31">
        <v>4.5</v>
      </c>
      <c r="Y26" s="440">
        <v>4</v>
      </c>
      <c r="Z26" s="31">
        <v>4.8</v>
      </c>
      <c r="AA26" s="101"/>
      <c r="AB26" s="441"/>
      <c r="AC26" s="410"/>
      <c r="AD26" s="173"/>
      <c r="AE26" s="174"/>
      <c r="AF26" s="175"/>
      <c r="AG26" s="174"/>
      <c r="AH26" s="176"/>
      <c r="AI26" s="176"/>
      <c r="AJ26" s="176"/>
      <c r="AK26" s="176"/>
      <c r="AL26" s="176"/>
    </row>
    <row r="27" spans="1:38" ht="18.75" customHeight="1" x14ac:dyDescent="0.25">
      <c r="A27" s="146">
        <f t="shared" si="0"/>
        <v>20</v>
      </c>
      <c r="B27" s="438" t="s">
        <v>54</v>
      </c>
      <c r="C27" s="439" t="s">
        <v>55</v>
      </c>
      <c r="D27" s="33">
        <v>2.8</v>
      </c>
      <c r="E27" s="33">
        <v>3.4</v>
      </c>
      <c r="F27" s="33">
        <v>3.7</v>
      </c>
      <c r="G27" s="33">
        <v>3.8</v>
      </c>
      <c r="H27" s="33">
        <v>3.9</v>
      </c>
      <c r="I27" s="33">
        <v>3.7</v>
      </c>
      <c r="J27" s="33">
        <v>4.4000000000000004</v>
      </c>
      <c r="K27" s="33">
        <v>3.3</v>
      </c>
      <c r="L27" s="33">
        <v>1.9</v>
      </c>
      <c r="M27" s="33">
        <v>2.2999999999999998</v>
      </c>
      <c r="N27" s="33">
        <v>2.5</v>
      </c>
      <c r="O27" s="33">
        <v>2.9</v>
      </c>
      <c r="P27" s="33">
        <v>2.9</v>
      </c>
      <c r="Q27" s="440">
        <v>2.1</v>
      </c>
      <c r="R27" s="440">
        <v>1.8</v>
      </c>
      <c r="S27" s="440">
        <v>1.4</v>
      </c>
      <c r="T27" s="440">
        <v>1.3</v>
      </c>
      <c r="U27" s="440">
        <v>1.4</v>
      </c>
      <c r="V27" s="440">
        <v>0.9</v>
      </c>
      <c r="W27" s="31">
        <v>1.5</v>
      </c>
      <c r="X27" s="31">
        <v>1.7</v>
      </c>
      <c r="Y27" s="440">
        <v>1.7</v>
      </c>
      <c r="Z27" s="31">
        <v>1.5</v>
      </c>
      <c r="AA27" s="101"/>
      <c r="AB27" s="441"/>
      <c r="AC27" s="410"/>
      <c r="AD27" s="173"/>
      <c r="AE27" s="174"/>
      <c r="AF27" s="175"/>
      <c r="AG27" s="174"/>
      <c r="AH27" s="176"/>
      <c r="AI27" s="176"/>
      <c r="AJ27" s="176"/>
      <c r="AK27" s="176"/>
      <c r="AL27" s="176"/>
    </row>
    <row r="28" spans="1:38" ht="18.75" customHeight="1" x14ac:dyDescent="0.25">
      <c r="A28" s="142">
        <f t="shared" si="0"/>
        <v>21</v>
      </c>
      <c r="B28" s="444" t="s">
        <v>69</v>
      </c>
      <c r="C28" s="445" t="s">
        <v>70</v>
      </c>
      <c r="D28" s="317">
        <v>3.37</v>
      </c>
      <c r="E28" s="317">
        <v>3.98</v>
      </c>
      <c r="F28" s="317">
        <v>3.97</v>
      </c>
      <c r="G28" s="317">
        <v>4.4000000000000004</v>
      </c>
      <c r="H28" s="317">
        <v>4.4400000000000004</v>
      </c>
      <c r="I28" s="317">
        <v>4.34</v>
      </c>
      <c r="J28" s="317">
        <v>4.3600000000000003</v>
      </c>
      <c r="K28" s="317">
        <v>3.45</v>
      </c>
      <c r="L28" s="317">
        <v>2.63</v>
      </c>
      <c r="M28" s="317">
        <v>2.89</v>
      </c>
      <c r="N28" s="317">
        <v>2.77</v>
      </c>
      <c r="O28" s="317">
        <v>2.94</v>
      </c>
      <c r="P28" s="317">
        <v>3.63</v>
      </c>
      <c r="Q28" s="446">
        <v>2.91</v>
      </c>
      <c r="R28" s="446">
        <v>3.13</v>
      </c>
      <c r="S28" s="446">
        <v>3.12</v>
      </c>
      <c r="T28" s="446">
        <v>3.24</v>
      </c>
      <c r="U28" s="446">
        <v>3.57</v>
      </c>
      <c r="V28" s="446">
        <v>3.19</v>
      </c>
      <c r="W28" s="34">
        <v>3.24</v>
      </c>
      <c r="X28" s="34">
        <v>3.38</v>
      </c>
      <c r="Y28" s="446">
        <v>3.25</v>
      </c>
      <c r="Z28" s="34">
        <v>3.58</v>
      </c>
      <c r="AA28" s="102"/>
      <c r="AB28" s="447"/>
      <c r="AC28" s="34"/>
      <c r="AD28" s="173"/>
      <c r="AE28" s="174"/>
      <c r="AF28" s="175"/>
      <c r="AG28" s="174"/>
      <c r="AH28" s="176"/>
      <c r="AI28" s="176"/>
      <c r="AJ28" s="176"/>
      <c r="AK28" s="176"/>
      <c r="AL28" s="176"/>
    </row>
    <row r="29" spans="1:38" ht="21" hidden="1" customHeight="1" x14ac:dyDescent="0.25">
      <c r="A29" s="137"/>
      <c r="B29" s="232"/>
      <c r="C29" s="210"/>
      <c r="D29" s="448"/>
      <c r="E29" s="448"/>
      <c r="F29" s="448"/>
      <c r="G29" s="448"/>
      <c r="H29" s="448"/>
      <c r="I29" s="448"/>
      <c r="J29" s="448"/>
      <c r="K29" s="448"/>
      <c r="L29" s="448"/>
      <c r="M29" s="448"/>
      <c r="N29" s="448"/>
      <c r="O29" s="448"/>
      <c r="P29" s="448"/>
      <c r="Q29" s="449"/>
      <c r="R29" s="449"/>
      <c r="S29" s="449"/>
      <c r="T29" s="449"/>
      <c r="U29" s="449"/>
      <c r="V29" s="449"/>
      <c r="W29" s="449"/>
      <c r="X29" s="449"/>
      <c r="Y29" s="449"/>
      <c r="Z29" s="449"/>
      <c r="AA29" s="449"/>
      <c r="AB29" s="449"/>
      <c r="AC29" s="410"/>
      <c r="AD29" s="173"/>
      <c r="AE29" s="174"/>
      <c r="AF29" s="175"/>
      <c r="AG29" s="174"/>
      <c r="AH29" s="176"/>
      <c r="AI29" s="176"/>
      <c r="AJ29" s="176"/>
      <c r="AK29" s="176"/>
      <c r="AL29" s="176"/>
    </row>
    <row r="30" spans="1:38" ht="21" hidden="1" customHeight="1" x14ac:dyDescent="0.25">
      <c r="A30" s="146"/>
      <c r="B30" s="233"/>
      <c r="C30" s="217"/>
      <c r="D30" s="33"/>
      <c r="E30" s="33"/>
      <c r="F30" s="33"/>
      <c r="G30" s="33"/>
      <c r="H30" s="33"/>
      <c r="I30" s="33"/>
      <c r="J30" s="33"/>
      <c r="K30" s="33"/>
      <c r="L30" s="33"/>
      <c r="M30" s="33"/>
      <c r="N30" s="33"/>
      <c r="O30" s="33"/>
      <c r="P30" s="33"/>
      <c r="Q30" s="440"/>
      <c r="R30" s="440"/>
      <c r="S30" s="440"/>
      <c r="T30" s="440"/>
      <c r="U30" s="440"/>
      <c r="V30" s="440"/>
      <c r="W30" s="440"/>
      <c r="X30" s="440"/>
      <c r="Y30" s="440"/>
      <c r="Z30" s="440"/>
      <c r="AA30" s="440"/>
      <c r="AB30" s="440"/>
      <c r="AC30" s="410"/>
      <c r="AD30" s="173"/>
      <c r="AE30" s="174"/>
      <c r="AF30" s="175"/>
      <c r="AG30" s="174"/>
      <c r="AH30" s="176"/>
      <c r="AI30" s="176"/>
      <c r="AJ30" s="176"/>
      <c r="AK30" s="176"/>
      <c r="AL30" s="176"/>
    </row>
    <row r="31" spans="1:38" ht="21" hidden="1" customHeight="1" x14ac:dyDescent="0.25">
      <c r="A31" s="146"/>
      <c r="B31" s="233"/>
      <c r="C31" s="217"/>
      <c r="D31" s="33"/>
      <c r="E31" s="33"/>
      <c r="F31" s="33"/>
      <c r="G31" s="33"/>
      <c r="H31" s="33"/>
      <c r="I31" s="33"/>
      <c r="J31" s="33"/>
      <c r="K31" s="33"/>
      <c r="L31" s="33"/>
      <c r="M31" s="33"/>
      <c r="N31" s="33"/>
      <c r="O31" s="33"/>
      <c r="P31" s="33"/>
      <c r="Q31" s="440"/>
      <c r="R31" s="440"/>
      <c r="S31" s="440"/>
      <c r="T31" s="440"/>
      <c r="U31" s="440"/>
      <c r="V31" s="440"/>
      <c r="W31" s="440"/>
      <c r="X31" s="440"/>
      <c r="Y31" s="440"/>
      <c r="Z31" s="440"/>
      <c r="AA31" s="440"/>
      <c r="AB31" s="440"/>
      <c r="AC31" s="410"/>
      <c r="AD31" s="173"/>
      <c r="AE31" s="174"/>
      <c r="AF31" s="175"/>
      <c r="AG31" s="174"/>
      <c r="AH31" s="176"/>
      <c r="AI31" s="176"/>
      <c r="AJ31" s="176"/>
      <c r="AK31" s="176"/>
      <c r="AL31" s="176"/>
    </row>
    <row r="32" spans="1:38" ht="21" hidden="1" customHeight="1" x14ac:dyDescent="0.25">
      <c r="A32" s="146"/>
      <c r="B32" s="233"/>
      <c r="C32" s="217"/>
      <c r="D32" s="33"/>
      <c r="E32" s="33"/>
      <c r="F32" s="33"/>
      <c r="G32" s="33"/>
      <c r="H32" s="33"/>
      <c r="I32" s="33"/>
      <c r="J32" s="33"/>
      <c r="K32" s="33"/>
      <c r="L32" s="33"/>
      <c r="M32" s="33"/>
      <c r="N32" s="33"/>
      <c r="O32" s="33"/>
      <c r="P32" s="33"/>
      <c r="Q32" s="440"/>
      <c r="R32" s="440"/>
      <c r="S32" s="440"/>
      <c r="T32" s="440"/>
      <c r="U32" s="440"/>
      <c r="V32" s="440"/>
      <c r="W32" s="440"/>
      <c r="X32" s="440"/>
      <c r="Y32" s="440"/>
      <c r="Z32" s="440"/>
      <c r="AA32" s="440"/>
      <c r="AB32" s="440"/>
      <c r="AC32" s="410"/>
      <c r="AD32" s="173"/>
      <c r="AE32" s="174"/>
      <c r="AF32" s="175"/>
      <c r="AG32" s="174"/>
      <c r="AH32" s="176"/>
      <c r="AI32" s="176"/>
      <c r="AJ32" s="176"/>
      <c r="AK32" s="176"/>
      <c r="AL32" s="176"/>
    </row>
    <row r="33" spans="1:38" ht="21" hidden="1" customHeight="1" x14ac:dyDescent="0.25">
      <c r="A33" s="146"/>
      <c r="B33" s="233"/>
      <c r="C33" s="217"/>
      <c r="D33" s="33"/>
      <c r="E33" s="33"/>
      <c r="F33" s="33"/>
      <c r="G33" s="33"/>
      <c r="H33" s="33"/>
      <c r="I33" s="33"/>
      <c r="J33" s="33"/>
      <c r="K33" s="33"/>
      <c r="L33" s="33"/>
      <c r="M33" s="33"/>
      <c r="N33" s="33"/>
      <c r="O33" s="33"/>
      <c r="P33" s="33"/>
      <c r="Q33" s="440"/>
      <c r="R33" s="440"/>
      <c r="S33" s="440"/>
      <c r="T33" s="440"/>
      <c r="U33" s="440"/>
      <c r="V33" s="440"/>
      <c r="W33" s="440"/>
      <c r="X33" s="440"/>
      <c r="Y33" s="440"/>
      <c r="Z33" s="440"/>
      <c r="AA33" s="440"/>
      <c r="AB33" s="440"/>
      <c r="AC33" s="410"/>
      <c r="AD33" s="173"/>
      <c r="AE33" s="174"/>
      <c r="AF33" s="175"/>
      <c r="AG33" s="174"/>
      <c r="AH33" s="176"/>
      <c r="AI33" s="176"/>
      <c r="AJ33" s="176"/>
      <c r="AK33" s="176"/>
      <c r="AL33" s="176"/>
    </row>
    <row r="34" spans="1:38" ht="21" hidden="1" customHeight="1" x14ac:dyDescent="0.25">
      <c r="A34" s="146"/>
      <c r="B34" s="233"/>
      <c r="C34" s="217"/>
      <c r="D34" s="33"/>
      <c r="E34" s="33"/>
      <c r="F34" s="33"/>
      <c r="G34" s="33"/>
      <c r="H34" s="33"/>
      <c r="I34" s="33"/>
      <c r="J34" s="33"/>
      <c r="K34" s="33"/>
      <c r="L34" s="33"/>
      <c r="M34" s="33"/>
      <c r="N34" s="33"/>
      <c r="O34" s="33"/>
      <c r="P34" s="33"/>
      <c r="Q34" s="440"/>
      <c r="R34" s="440"/>
      <c r="S34" s="440"/>
      <c r="T34" s="440"/>
      <c r="U34" s="440"/>
      <c r="V34" s="440"/>
      <c r="W34" s="440"/>
      <c r="X34" s="440"/>
      <c r="Y34" s="440"/>
      <c r="Z34" s="440"/>
      <c r="AA34" s="440"/>
      <c r="AB34" s="440"/>
      <c r="AC34" s="410"/>
      <c r="AD34" s="173"/>
      <c r="AE34" s="174"/>
      <c r="AF34" s="175"/>
      <c r="AG34" s="174"/>
      <c r="AH34" s="176"/>
      <c r="AI34" s="176"/>
      <c r="AJ34" s="176"/>
      <c r="AK34" s="176"/>
      <c r="AL34" s="176"/>
    </row>
    <row r="35" spans="1:38" ht="21" hidden="1" customHeight="1" x14ac:dyDescent="0.25">
      <c r="A35" s="146"/>
      <c r="B35" s="233"/>
      <c r="C35" s="217"/>
      <c r="D35" s="33"/>
      <c r="E35" s="33"/>
      <c r="F35" s="33"/>
      <c r="G35" s="33"/>
      <c r="H35" s="33"/>
      <c r="I35" s="33"/>
      <c r="J35" s="33"/>
      <c r="K35" s="33"/>
      <c r="L35" s="33"/>
      <c r="M35" s="33"/>
      <c r="N35" s="33"/>
      <c r="O35" s="33"/>
      <c r="P35" s="33"/>
      <c r="Q35" s="440"/>
      <c r="R35" s="440"/>
      <c r="S35" s="440"/>
      <c r="T35" s="440"/>
      <c r="U35" s="440"/>
      <c r="V35" s="440"/>
      <c r="W35" s="440"/>
      <c r="X35" s="440"/>
      <c r="Y35" s="440"/>
      <c r="Z35" s="440"/>
      <c r="AA35" s="440"/>
      <c r="AB35" s="440"/>
      <c r="AC35" s="410"/>
      <c r="AD35" s="173"/>
      <c r="AE35" s="174"/>
      <c r="AF35" s="175"/>
      <c r="AG35" s="174"/>
      <c r="AH35" s="176"/>
      <c r="AI35" s="176"/>
      <c r="AJ35" s="176"/>
      <c r="AK35" s="176"/>
      <c r="AL35" s="176"/>
    </row>
    <row r="36" spans="1:38" ht="21" hidden="1" customHeight="1" x14ac:dyDescent="0.25">
      <c r="A36" s="146"/>
      <c r="B36" s="233"/>
      <c r="C36" s="217"/>
      <c r="D36" s="33"/>
      <c r="E36" s="33"/>
      <c r="F36" s="33"/>
      <c r="G36" s="33"/>
      <c r="H36" s="33"/>
      <c r="I36" s="33"/>
      <c r="J36" s="33"/>
      <c r="K36" s="33"/>
      <c r="L36" s="33"/>
      <c r="M36" s="33"/>
      <c r="N36" s="33"/>
      <c r="O36" s="33"/>
      <c r="P36" s="33"/>
      <c r="Q36" s="440"/>
      <c r="R36" s="440"/>
      <c r="S36" s="440"/>
      <c r="T36" s="440"/>
      <c r="U36" s="440"/>
      <c r="V36" s="440"/>
      <c r="W36" s="440"/>
      <c r="X36" s="440"/>
      <c r="Y36" s="440"/>
      <c r="Z36" s="440"/>
      <c r="AA36" s="440"/>
      <c r="AB36" s="440"/>
      <c r="AC36" s="410"/>
      <c r="AD36" s="173"/>
      <c r="AE36" s="174"/>
      <c r="AF36" s="175"/>
      <c r="AG36" s="174"/>
      <c r="AH36" s="176"/>
      <c r="AI36" s="176"/>
      <c r="AJ36" s="176"/>
      <c r="AK36" s="176"/>
      <c r="AL36" s="176"/>
    </row>
    <row r="37" spans="1:38" ht="21" hidden="1" customHeight="1" x14ac:dyDescent="0.25">
      <c r="A37" s="146"/>
      <c r="B37" s="233"/>
      <c r="C37" s="217"/>
      <c r="D37" s="33"/>
      <c r="E37" s="33"/>
      <c r="F37" s="33"/>
      <c r="G37" s="33"/>
      <c r="H37" s="33"/>
      <c r="I37" s="33"/>
      <c r="J37" s="33"/>
      <c r="K37" s="33"/>
      <c r="L37" s="33"/>
      <c r="M37" s="33"/>
      <c r="N37" s="33"/>
      <c r="O37" s="33"/>
      <c r="P37" s="33"/>
      <c r="Q37" s="440"/>
      <c r="R37" s="440"/>
      <c r="S37" s="440"/>
      <c r="T37" s="440"/>
      <c r="U37" s="440"/>
      <c r="V37" s="440"/>
      <c r="W37" s="440"/>
      <c r="X37" s="440"/>
      <c r="Y37" s="440"/>
      <c r="Z37" s="440"/>
      <c r="AA37" s="440"/>
      <c r="AB37" s="440"/>
      <c r="AC37" s="410"/>
      <c r="AD37" s="173"/>
      <c r="AE37" s="174"/>
      <c r="AF37" s="175"/>
      <c r="AG37" s="174"/>
      <c r="AH37" s="176"/>
      <c r="AI37" s="176"/>
      <c r="AJ37" s="176"/>
      <c r="AK37" s="176"/>
      <c r="AL37" s="176"/>
    </row>
    <row r="38" spans="1:38" ht="21" hidden="1" customHeight="1" x14ac:dyDescent="0.25">
      <c r="A38" s="146"/>
      <c r="B38" s="233"/>
      <c r="C38" s="217"/>
      <c r="D38" s="33"/>
      <c r="E38" s="33"/>
      <c r="F38" s="33"/>
      <c r="G38" s="33"/>
      <c r="H38" s="33"/>
      <c r="I38" s="33"/>
      <c r="J38" s="33"/>
      <c r="K38" s="33"/>
      <c r="L38" s="33"/>
      <c r="M38" s="33"/>
      <c r="N38" s="33"/>
      <c r="O38" s="33"/>
      <c r="P38" s="33"/>
      <c r="Q38" s="440"/>
      <c r="R38" s="440"/>
      <c r="S38" s="440"/>
      <c r="T38" s="440"/>
      <c r="U38" s="440"/>
      <c r="V38" s="440"/>
      <c r="W38" s="440"/>
      <c r="X38" s="440"/>
      <c r="Y38" s="440"/>
      <c r="Z38" s="440"/>
      <c r="AA38" s="440"/>
      <c r="AB38" s="440"/>
      <c r="AC38" s="31"/>
      <c r="AD38" s="173"/>
      <c r="AE38" s="174"/>
      <c r="AF38" s="175"/>
      <c r="AG38" s="174"/>
      <c r="AH38" s="176"/>
      <c r="AI38" s="176"/>
      <c r="AJ38" s="176"/>
      <c r="AK38" s="176"/>
      <c r="AL38" s="176"/>
    </row>
    <row r="39" spans="1:38" ht="21" hidden="1" customHeight="1" x14ac:dyDescent="0.25">
      <c r="A39" s="146"/>
      <c r="B39" s="233"/>
      <c r="C39" s="217"/>
      <c r="D39" s="33"/>
      <c r="E39" s="33"/>
      <c r="F39" s="33"/>
      <c r="G39" s="33"/>
      <c r="H39" s="33"/>
      <c r="I39" s="33"/>
      <c r="J39" s="33"/>
      <c r="K39" s="33"/>
      <c r="L39" s="33"/>
      <c r="M39" s="33"/>
      <c r="N39" s="33"/>
      <c r="O39" s="33"/>
      <c r="P39" s="33"/>
      <c r="Q39" s="440"/>
      <c r="R39" s="440"/>
      <c r="S39" s="440"/>
      <c r="T39" s="440"/>
      <c r="U39" s="440"/>
      <c r="V39" s="440"/>
      <c r="W39" s="440"/>
      <c r="X39" s="440"/>
      <c r="Y39" s="440"/>
      <c r="Z39" s="440"/>
      <c r="AA39" s="440"/>
      <c r="AB39" s="440"/>
      <c r="AC39" s="31"/>
      <c r="AD39" s="173"/>
      <c r="AE39" s="174"/>
      <c r="AF39" s="175"/>
      <c r="AG39" s="174"/>
      <c r="AH39" s="176"/>
      <c r="AI39" s="176"/>
      <c r="AJ39" s="176"/>
      <c r="AK39" s="176"/>
      <c r="AL39" s="176"/>
    </row>
    <row r="40" spans="1:38" ht="21" hidden="1" customHeight="1" x14ac:dyDescent="0.25">
      <c r="A40" s="146"/>
      <c r="B40" s="233"/>
      <c r="C40" s="217"/>
      <c r="D40" s="33"/>
      <c r="E40" s="33"/>
      <c r="F40" s="33"/>
      <c r="G40" s="33"/>
      <c r="H40" s="33"/>
      <c r="I40" s="33"/>
      <c r="J40" s="33"/>
      <c r="K40" s="33"/>
      <c r="L40" s="33"/>
      <c r="M40" s="33"/>
      <c r="N40" s="33"/>
      <c r="O40" s="33"/>
      <c r="P40" s="33"/>
      <c r="Q40" s="440"/>
      <c r="R40" s="440"/>
      <c r="S40" s="440"/>
      <c r="T40" s="440"/>
      <c r="U40" s="440"/>
      <c r="V40" s="440"/>
      <c r="W40" s="440"/>
      <c r="X40" s="440"/>
      <c r="Y40" s="440"/>
      <c r="Z40" s="440"/>
      <c r="AA40" s="440"/>
      <c r="AB40" s="440"/>
      <c r="AC40" s="31"/>
      <c r="AD40" s="173"/>
      <c r="AE40" s="174"/>
      <c r="AF40" s="175"/>
      <c r="AG40" s="174"/>
      <c r="AH40" s="176"/>
      <c r="AI40" s="176"/>
      <c r="AJ40" s="176"/>
      <c r="AK40" s="176"/>
      <c r="AL40" s="176"/>
    </row>
    <row r="41" spans="1:38" ht="21" hidden="1" customHeight="1" x14ac:dyDescent="0.25">
      <c r="A41" s="146"/>
      <c r="B41" s="233"/>
      <c r="C41" s="217"/>
      <c r="D41" s="33"/>
      <c r="E41" s="33"/>
      <c r="F41" s="33"/>
      <c r="G41" s="33"/>
      <c r="H41" s="33"/>
      <c r="I41" s="33"/>
      <c r="J41" s="33"/>
      <c r="K41" s="33"/>
      <c r="L41" s="33"/>
      <c r="M41" s="33"/>
      <c r="N41" s="33"/>
      <c r="O41" s="33"/>
      <c r="P41" s="33"/>
      <c r="Q41" s="440"/>
      <c r="R41" s="440"/>
      <c r="S41" s="440"/>
      <c r="T41" s="440"/>
      <c r="U41" s="440"/>
      <c r="V41" s="440"/>
      <c r="W41" s="440"/>
      <c r="X41" s="440"/>
      <c r="Y41" s="440"/>
      <c r="Z41" s="440"/>
      <c r="AA41" s="440"/>
      <c r="AB41" s="440"/>
      <c r="AC41" s="31"/>
      <c r="AD41" s="173"/>
      <c r="AE41" s="174"/>
      <c r="AF41" s="175"/>
      <c r="AG41" s="174"/>
      <c r="AH41" s="176"/>
      <c r="AI41" s="176"/>
      <c r="AJ41" s="176"/>
      <c r="AK41" s="176"/>
      <c r="AL41" s="176"/>
    </row>
    <row r="42" spans="1:38" ht="21" hidden="1" customHeight="1" x14ac:dyDescent="0.25">
      <c r="A42" s="146"/>
      <c r="B42" s="233"/>
      <c r="C42" s="217"/>
      <c r="D42" s="33"/>
      <c r="E42" s="33"/>
      <c r="F42" s="33"/>
      <c r="G42" s="33"/>
      <c r="H42" s="33"/>
      <c r="I42" s="33"/>
      <c r="J42" s="33"/>
      <c r="K42" s="33"/>
      <c r="L42" s="33"/>
      <c r="M42" s="33"/>
      <c r="N42" s="33"/>
      <c r="O42" s="33"/>
      <c r="P42" s="33"/>
      <c r="Q42" s="440"/>
      <c r="R42" s="440"/>
      <c r="S42" s="440"/>
      <c r="T42" s="440"/>
      <c r="U42" s="440"/>
      <c r="V42" s="440"/>
      <c r="W42" s="440"/>
      <c r="X42" s="440"/>
      <c r="Y42" s="440"/>
      <c r="Z42" s="440"/>
      <c r="AA42" s="440"/>
      <c r="AB42" s="440"/>
      <c r="AC42" s="31"/>
      <c r="AD42" s="173"/>
      <c r="AE42" s="174"/>
      <c r="AF42" s="175"/>
      <c r="AG42" s="174"/>
      <c r="AH42" s="176"/>
      <c r="AI42" s="176"/>
      <c r="AJ42" s="176"/>
      <c r="AK42" s="176"/>
      <c r="AL42" s="176"/>
    </row>
    <row r="43" spans="1:38" ht="21" hidden="1" customHeight="1" x14ac:dyDescent="0.25">
      <c r="A43" s="146"/>
      <c r="B43" s="233"/>
      <c r="C43" s="217"/>
      <c r="D43" s="33"/>
      <c r="E43" s="33"/>
      <c r="F43" s="33"/>
      <c r="G43" s="33"/>
      <c r="H43" s="33"/>
      <c r="I43" s="33"/>
      <c r="J43" s="33"/>
      <c r="K43" s="33"/>
      <c r="L43" s="33"/>
      <c r="M43" s="33"/>
      <c r="N43" s="33"/>
      <c r="O43" s="33"/>
      <c r="P43" s="33"/>
      <c r="Q43" s="440"/>
      <c r="R43" s="440"/>
      <c r="S43" s="440"/>
      <c r="T43" s="440"/>
      <c r="U43" s="440"/>
      <c r="V43" s="440"/>
      <c r="W43" s="440"/>
      <c r="X43" s="440"/>
      <c r="Y43" s="440"/>
      <c r="Z43" s="440"/>
      <c r="AA43" s="440"/>
      <c r="AB43" s="440"/>
      <c r="AC43" s="31"/>
      <c r="AD43" s="173"/>
      <c r="AE43" s="174"/>
      <c r="AF43" s="175"/>
      <c r="AG43" s="174"/>
      <c r="AH43" s="176"/>
      <c r="AI43" s="176"/>
      <c r="AJ43" s="176"/>
      <c r="AK43" s="176"/>
      <c r="AL43" s="176"/>
    </row>
    <row r="44" spans="1:38" ht="21" hidden="1" customHeight="1" x14ac:dyDescent="0.25">
      <c r="A44" s="146"/>
      <c r="B44" s="233"/>
      <c r="C44" s="217"/>
      <c r="D44" s="33"/>
      <c r="E44" s="33"/>
      <c r="F44" s="33"/>
      <c r="G44" s="33"/>
      <c r="H44" s="33"/>
      <c r="I44" s="33"/>
      <c r="J44" s="33"/>
      <c r="K44" s="33"/>
      <c r="L44" s="33"/>
      <c r="M44" s="33"/>
      <c r="N44" s="33"/>
      <c r="O44" s="33"/>
      <c r="P44" s="33"/>
      <c r="Q44" s="440"/>
      <c r="R44" s="440"/>
      <c r="S44" s="440"/>
      <c r="T44" s="440"/>
      <c r="U44" s="440"/>
      <c r="V44" s="440"/>
      <c r="W44" s="440"/>
      <c r="X44" s="440"/>
      <c r="Y44" s="440"/>
      <c r="Z44" s="440"/>
      <c r="AA44" s="440"/>
      <c r="AB44" s="440"/>
      <c r="AC44" s="31"/>
      <c r="AD44" s="173"/>
      <c r="AE44" s="174"/>
      <c r="AF44" s="175"/>
      <c r="AG44" s="174"/>
      <c r="AH44" s="176"/>
      <c r="AI44" s="176"/>
      <c r="AJ44" s="176"/>
      <c r="AK44" s="176"/>
      <c r="AL44" s="176"/>
    </row>
    <row r="45" spans="1:38" ht="21" hidden="1" customHeight="1" x14ac:dyDescent="0.25">
      <c r="A45" s="146"/>
      <c r="B45" s="233"/>
      <c r="C45" s="217"/>
      <c r="D45" s="33"/>
      <c r="E45" s="33"/>
      <c r="F45" s="33"/>
      <c r="G45" s="33"/>
      <c r="H45" s="33"/>
      <c r="I45" s="33"/>
      <c r="J45" s="33"/>
      <c r="K45" s="33"/>
      <c r="L45" s="33"/>
      <c r="M45" s="33"/>
      <c r="N45" s="33"/>
      <c r="O45" s="33"/>
      <c r="P45" s="33"/>
      <c r="Q45" s="440"/>
      <c r="R45" s="440"/>
      <c r="S45" s="440"/>
      <c r="T45" s="440"/>
      <c r="U45" s="440"/>
      <c r="V45" s="440"/>
      <c r="W45" s="440"/>
      <c r="X45" s="440"/>
      <c r="Y45" s="440"/>
      <c r="Z45" s="440"/>
      <c r="AA45" s="440"/>
      <c r="AB45" s="440"/>
      <c r="AC45" s="31"/>
      <c r="AD45" s="173"/>
      <c r="AE45" s="174"/>
      <c r="AF45" s="175"/>
      <c r="AG45" s="174"/>
      <c r="AH45" s="176"/>
      <c r="AI45" s="176"/>
      <c r="AJ45" s="176"/>
      <c r="AK45" s="176"/>
      <c r="AL45" s="176"/>
    </row>
    <row r="46" spans="1:38" ht="21" hidden="1" customHeight="1" x14ac:dyDescent="0.25">
      <c r="A46" s="146"/>
      <c r="B46" s="233"/>
      <c r="C46" s="217"/>
      <c r="D46" s="33"/>
      <c r="E46" s="33"/>
      <c r="F46" s="33"/>
      <c r="G46" s="33"/>
      <c r="H46" s="33"/>
      <c r="I46" s="33"/>
      <c r="J46" s="33"/>
      <c r="K46" s="33"/>
      <c r="L46" s="33"/>
      <c r="M46" s="33"/>
      <c r="N46" s="33"/>
      <c r="O46" s="33"/>
      <c r="P46" s="33"/>
      <c r="Q46" s="440"/>
      <c r="R46" s="440"/>
      <c r="S46" s="440"/>
      <c r="T46" s="440"/>
      <c r="U46" s="440"/>
      <c r="V46" s="440"/>
      <c r="W46" s="440"/>
      <c r="X46" s="440"/>
      <c r="Y46" s="440"/>
      <c r="Z46" s="440"/>
      <c r="AA46" s="440"/>
      <c r="AB46" s="440"/>
      <c r="AC46" s="31"/>
      <c r="AD46" s="173"/>
      <c r="AE46" s="174"/>
      <c r="AF46" s="175"/>
      <c r="AG46" s="174"/>
      <c r="AH46" s="176"/>
      <c r="AI46" s="176"/>
      <c r="AJ46" s="176"/>
      <c r="AK46" s="176"/>
      <c r="AL46" s="176"/>
    </row>
    <row r="47" spans="1:38" ht="21" hidden="1" customHeight="1" x14ac:dyDescent="0.25">
      <c r="A47" s="146"/>
      <c r="B47" s="233"/>
      <c r="C47" s="217"/>
      <c r="D47" s="33"/>
      <c r="E47" s="33"/>
      <c r="F47" s="33"/>
      <c r="G47" s="33"/>
      <c r="H47" s="33"/>
      <c r="I47" s="33"/>
      <c r="J47" s="33"/>
      <c r="K47" s="33"/>
      <c r="L47" s="33"/>
      <c r="M47" s="33"/>
      <c r="N47" s="33"/>
      <c r="O47" s="33"/>
      <c r="P47" s="33"/>
      <c r="Q47" s="440"/>
      <c r="R47" s="440"/>
      <c r="S47" s="440"/>
      <c r="T47" s="440"/>
      <c r="U47" s="440"/>
      <c r="V47" s="440"/>
      <c r="W47" s="440"/>
      <c r="X47" s="440"/>
      <c r="Y47" s="440"/>
      <c r="Z47" s="440"/>
      <c r="AA47" s="440"/>
      <c r="AB47" s="440"/>
      <c r="AC47" s="31"/>
      <c r="AD47" s="173"/>
      <c r="AE47" s="174"/>
      <c r="AF47" s="175"/>
      <c r="AG47" s="174"/>
      <c r="AH47" s="176"/>
      <c r="AI47" s="176"/>
      <c r="AJ47" s="176"/>
      <c r="AK47" s="176"/>
      <c r="AL47" s="176"/>
    </row>
    <row r="48" spans="1:38" ht="21" hidden="1" customHeight="1" x14ac:dyDescent="0.25">
      <c r="A48" s="146"/>
      <c r="B48" s="233"/>
      <c r="C48" s="217"/>
      <c r="D48" s="33"/>
      <c r="E48" s="33"/>
      <c r="F48" s="33"/>
      <c r="G48" s="33"/>
      <c r="H48" s="33"/>
      <c r="I48" s="33"/>
      <c r="J48" s="33"/>
      <c r="K48" s="33"/>
      <c r="L48" s="33"/>
      <c r="M48" s="33"/>
      <c r="N48" s="33"/>
      <c r="O48" s="33"/>
      <c r="P48" s="33"/>
      <c r="Q48" s="440"/>
      <c r="R48" s="440"/>
      <c r="S48" s="440"/>
      <c r="T48" s="440"/>
      <c r="U48" s="440"/>
      <c r="V48" s="440"/>
      <c r="W48" s="440"/>
      <c r="X48" s="440"/>
      <c r="Y48" s="440"/>
      <c r="Z48" s="440"/>
      <c r="AA48" s="440"/>
      <c r="AB48" s="440"/>
      <c r="AC48" s="31"/>
      <c r="AD48" s="173"/>
      <c r="AE48" s="174"/>
      <c r="AF48" s="175"/>
      <c r="AG48" s="174"/>
      <c r="AH48" s="176"/>
      <c r="AI48" s="176"/>
      <c r="AJ48" s="176"/>
      <c r="AK48" s="176"/>
      <c r="AL48" s="176"/>
    </row>
    <row r="49" spans="1:38" ht="21" hidden="1" customHeight="1" x14ac:dyDescent="0.25">
      <c r="A49" s="146"/>
      <c r="B49" s="233"/>
      <c r="C49" s="217"/>
      <c r="D49" s="33"/>
      <c r="E49" s="33"/>
      <c r="F49" s="33"/>
      <c r="G49" s="33"/>
      <c r="H49" s="33"/>
      <c r="I49" s="33"/>
      <c r="J49" s="33"/>
      <c r="K49" s="33"/>
      <c r="L49" s="33"/>
      <c r="M49" s="33"/>
      <c r="N49" s="33"/>
      <c r="O49" s="33"/>
      <c r="P49" s="33"/>
      <c r="Q49" s="440"/>
      <c r="R49" s="440"/>
      <c r="S49" s="440"/>
      <c r="T49" s="440"/>
      <c r="U49" s="440"/>
      <c r="V49" s="440"/>
      <c r="W49" s="440"/>
      <c r="X49" s="440"/>
      <c r="Y49" s="440"/>
      <c r="Z49" s="440"/>
      <c r="AA49" s="440"/>
      <c r="AB49" s="440"/>
      <c r="AC49" s="31"/>
      <c r="AD49" s="173"/>
      <c r="AE49" s="174"/>
      <c r="AF49" s="175"/>
      <c r="AG49" s="174"/>
      <c r="AH49" s="176"/>
      <c r="AI49" s="176"/>
      <c r="AJ49" s="176"/>
      <c r="AK49" s="176"/>
      <c r="AL49" s="176"/>
    </row>
    <row r="50" spans="1:38" ht="21" hidden="1" customHeight="1" x14ac:dyDescent="0.25">
      <c r="A50" s="146"/>
      <c r="B50" s="233"/>
      <c r="C50" s="217"/>
      <c r="D50" s="33"/>
      <c r="E50" s="33"/>
      <c r="F50" s="33"/>
      <c r="G50" s="33"/>
      <c r="H50" s="33"/>
      <c r="I50" s="33"/>
      <c r="J50" s="33"/>
      <c r="K50" s="33"/>
      <c r="L50" s="33"/>
      <c r="M50" s="33"/>
      <c r="N50" s="33"/>
      <c r="O50" s="33"/>
      <c r="P50" s="33"/>
      <c r="Q50" s="440"/>
      <c r="R50" s="440"/>
      <c r="S50" s="440"/>
      <c r="T50" s="440"/>
      <c r="U50" s="440"/>
      <c r="V50" s="440"/>
      <c r="W50" s="440"/>
      <c r="X50" s="440"/>
      <c r="Y50" s="440"/>
      <c r="Z50" s="440"/>
      <c r="AA50" s="440"/>
      <c r="AB50" s="440"/>
      <c r="AC50" s="31"/>
      <c r="AD50" s="173"/>
      <c r="AE50" s="174"/>
      <c r="AF50" s="175"/>
      <c r="AG50" s="174"/>
      <c r="AH50" s="176"/>
      <c r="AI50" s="176"/>
      <c r="AJ50" s="176"/>
      <c r="AK50" s="176"/>
      <c r="AL50" s="176"/>
    </row>
    <row r="51" spans="1:38" ht="21" hidden="1" customHeight="1" x14ac:dyDescent="0.25">
      <c r="A51" s="146"/>
      <c r="B51" s="148"/>
      <c r="C51" s="221"/>
      <c r="D51" s="450"/>
      <c r="E51" s="450"/>
      <c r="F51" s="450"/>
      <c r="G51" s="450"/>
      <c r="H51" s="450"/>
      <c r="I51" s="450"/>
      <c r="J51" s="450"/>
      <c r="K51" s="450"/>
      <c r="L51" s="450"/>
      <c r="M51" s="450"/>
      <c r="N51" s="450"/>
      <c r="O51" s="450"/>
      <c r="P51" s="450"/>
      <c r="Q51" s="451"/>
      <c r="R51" s="451"/>
      <c r="S51" s="451"/>
      <c r="T51" s="451"/>
      <c r="U51" s="451"/>
      <c r="V51" s="451"/>
      <c r="W51" s="451"/>
      <c r="X51" s="451"/>
      <c r="Y51" s="451"/>
      <c r="Z51" s="451"/>
      <c r="AA51" s="451"/>
      <c r="AB51" s="440"/>
      <c r="AC51" s="31"/>
      <c r="AD51" s="173"/>
      <c r="AE51" s="174"/>
      <c r="AF51" s="175"/>
      <c r="AG51" s="174"/>
      <c r="AH51" s="176"/>
      <c r="AI51" s="176"/>
      <c r="AJ51" s="176"/>
      <c r="AK51" s="176"/>
      <c r="AL51" s="176"/>
    </row>
    <row r="52" spans="1:38" ht="21" hidden="1" customHeight="1" x14ac:dyDescent="0.25">
      <c r="A52" s="146"/>
      <c r="B52" s="148"/>
      <c r="C52" s="221"/>
      <c r="D52" s="450"/>
      <c r="E52" s="450"/>
      <c r="F52" s="450"/>
      <c r="G52" s="450"/>
      <c r="H52" s="450"/>
      <c r="I52" s="450"/>
      <c r="J52" s="450"/>
      <c r="K52" s="450"/>
      <c r="L52" s="450"/>
      <c r="M52" s="450"/>
      <c r="N52" s="450"/>
      <c r="O52" s="450"/>
      <c r="P52" s="450"/>
      <c r="Q52" s="451"/>
      <c r="R52" s="451"/>
      <c r="S52" s="451"/>
      <c r="T52" s="451"/>
      <c r="U52" s="451"/>
      <c r="V52" s="451"/>
      <c r="W52" s="451"/>
      <c r="X52" s="451"/>
      <c r="Y52" s="451"/>
      <c r="Z52" s="451"/>
      <c r="AA52" s="451"/>
      <c r="AB52" s="440"/>
      <c r="AC52" s="31"/>
      <c r="AD52" s="173"/>
      <c r="AE52" s="174"/>
      <c r="AF52" s="175"/>
      <c r="AG52" s="174"/>
      <c r="AH52" s="176"/>
      <c r="AI52" s="176"/>
      <c r="AJ52" s="176"/>
      <c r="AK52" s="176"/>
      <c r="AL52" s="176"/>
    </row>
    <row r="53" spans="1:38" ht="21" hidden="1" customHeight="1" x14ac:dyDescent="0.25">
      <c r="A53" s="146"/>
      <c r="B53" s="148"/>
      <c r="C53" s="221"/>
      <c r="D53" s="450"/>
      <c r="E53" s="450"/>
      <c r="F53" s="450"/>
      <c r="G53" s="450"/>
      <c r="H53" s="450"/>
      <c r="I53" s="450"/>
      <c r="J53" s="450"/>
      <c r="K53" s="450"/>
      <c r="L53" s="450"/>
      <c r="M53" s="450"/>
      <c r="N53" s="450"/>
      <c r="O53" s="450"/>
      <c r="P53" s="450"/>
      <c r="Q53" s="451"/>
      <c r="R53" s="451"/>
      <c r="S53" s="451"/>
      <c r="T53" s="451"/>
      <c r="U53" s="451"/>
      <c r="V53" s="451"/>
      <c r="W53" s="451"/>
      <c r="X53" s="451"/>
      <c r="Y53" s="451"/>
      <c r="Z53" s="451"/>
      <c r="AA53" s="451"/>
      <c r="AB53" s="440"/>
      <c r="AC53" s="31"/>
      <c r="AD53" s="173"/>
      <c r="AE53" s="174"/>
      <c r="AF53" s="175"/>
      <c r="AG53" s="174"/>
      <c r="AH53" s="176"/>
      <c r="AI53" s="176"/>
      <c r="AJ53" s="176"/>
      <c r="AK53" s="176"/>
      <c r="AL53" s="176"/>
    </row>
    <row r="54" spans="1:38" ht="21" hidden="1" customHeight="1" x14ac:dyDescent="0.25">
      <c r="A54" s="146"/>
      <c r="B54" s="148"/>
      <c r="C54" s="221"/>
      <c r="D54" s="450"/>
      <c r="E54" s="450"/>
      <c r="F54" s="450"/>
      <c r="G54" s="33"/>
      <c r="H54" s="450"/>
      <c r="I54" s="450"/>
      <c r="J54" s="450"/>
      <c r="K54" s="450"/>
      <c r="L54" s="33"/>
      <c r="M54" s="450"/>
      <c r="N54" s="450"/>
      <c r="O54" s="450"/>
      <c r="P54" s="450"/>
      <c r="Q54" s="451"/>
      <c r="R54" s="451"/>
      <c r="S54" s="440"/>
      <c r="T54" s="440"/>
      <c r="U54" s="440"/>
      <c r="V54" s="451"/>
      <c r="W54" s="451"/>
      <c r="X54" s="451"/>
      <c r="Y54" s="451"/>
      <c r="Z54" s="451"/>
      <c r="AA54" s="451"/>
      <c r="AB54" s="440"/>
      <c r="AC54" s="31"/>
      <c r="AD54" s="173"/>
      <c r="AE54" s="174"/>
      <c r="AF54" s="175"/>
      <c r="AG54" s="174"/>
      <c r="AH54" s="176"/>
      <c r="AI54" s="176"/>
      <c r="AJ54" s="176"/>
      <c r="AK54" s="176"/>
      <c r="AL54" s="176"/>
    </row>
    <row r="55" spans="1:38" ht="21" hidden="1" customHeight="1" x14ac:dyDescent="0.25">
      <c r="A55" s="146"/>
      <c r="B55" s="148"/>
      <c r="C55" s="221"/>
      <c r="D55" s="450"/>
      <c r="E55" s="450"/>
      <c r="F55" s="450"/>
      <c r="G55" s="450"/>
      <c r="H55" s="450"/>
      <c r="I55" s="450"/>
      <c r="J55" s="450"/>
      <c r="K55" s="450"/>
      <c r="L55" s="450"/>
      <c r="M55" s="450"/>
      <c r="N55" s="450"/>
      <c r="O55" s="450"/>
      <c r="P55" s="450"/>
      <c r="Q55" s="451"/>
      <c r="R55" s="451"/>
      <c r="S55" s="451"/>
      <c r="T55" s="451"/>
      <c r="U55" s="451"/>
      <c r="V55" s="451"/>
      <c r="W55" s="451"/>
      <c r="X55" s="451"/>
      <c r="Y55" s="451"/>
      <c r="Z55" s="451"/>
      <c r="AA55" s="451"/>
      <c r="AB55" s="440"/>
      <c r="AC55" s="31"/>
      <c r="AD55" s="173"/>
      <c r="AE55" s="174"/>
      <c r="AF55" s="175"/>
      <c r="AG55" s="174"/>
      <c r="AH55" s="176"/>
      <c r="AI55" s="176"/>
      <c r="AJ55" s="176"/>
      <c r="AK55" s="176"/>
      <c r="AL55" s="176"/>
    </row>
    <row r="56" spans="1:38" ht="21" hidden="1" customHeight="1" x14ac:dyDescent="0.25">
      <c r="A56" s="146"/>
      <c r="B56" s="148"/>
      <c r="C56" s="221"/>
      <c r="D56" s="450"/>
      <c r="E56" s="450"/>
      <c r="F56" s="450"/>
      <c r="G56" s="450"/>
      <c r="H56" s="450"/>
      <c r="I56" s="450"/>
      <c r="J56" s="450"/>
      <c r="K56" s="450"/>
      <c r="L56" s="450"/>
      <c r="M56" s="450"/>
      <c r="N56" s="450"/>
      <c r="O56" s="450"/>
      <c r="P56" s="450"/>
      <c r="Q56" s="451"/>
      <c r="R56" s="451"/>
      <c r="S56" s="451"/>
      <c r="T56" s="451"/>
      <c r="U56" s="451"/>
      <c r="V56" s="451"/>
      <c r="W56" s="451"/>
      <c r="X56" s="451"/>
      <c r="Y56" s="451"/>
      <c r="Z56" s="451"/>
      <c r="AA56" s="451"/>
      <c r="AB56" s="440"/>
      <c r="AC56" s="31"/>
      <c r="AD56" s="173"/>
      <c r="AE56" s="174"/>
      <c r="AF56" s="175"/>
      <c r="AG56" s="174"/>
      <c r="AH56" s="176"/>
      <c r="AI56" s="176"/>
      <c r="AJ56" s="176"/>
      <c r="AK56" s="176"/>
      <c r="AL56" s="176"/>
    </row>
    <row r="57" spans="1:38" ht="9.75" hidden="1" customHeight="1" x14ac:dyDescent="0.25">
      <c r="A57" s="283"/>
      <c r="B57" s="124"/>
      <c r="C57" s="258"/>
      <c r="D57" s="279"/>
      <c r="E57" s="279"/>
      <c r="F57" s="279"/>
      <c r="G57" s="279"/>
      <c r="H57" s="279"/>
      <c r="I57" s="279"/>
      <c r="J57" s="279"/>
      <c r="K57" s="279"/>
      <c r="L57" s="279"/>
      <c r="M57" s="279"/>
      <c r="N57" s="279"/>
      <c r="O57" s="279"/>
      <c r="P57" s="279"/>
      <c r="Q57" s="452"/>
      <c r="R57" s="452"/>
      <c r="S57" s="452"/>
      <c r="T57" s="452"/>
      <c r="U57" s="452"/>
      <c r="V57" s="452"/>
      <c r="W57" s="452"/>
      <c r="X57" s="452"/>
      <c r="Y57" s="452"/>
      <c r="Z57" s="452"/>
      <c r="AA57" s="452"/>
      <c r="AB57" s="453"/>
      <c r="AC57" s="453"/>
      <c r="AD57" s="177"/>
      <c r="AE57" s="174"/>
      <c r="AF57" s="175"/>
      <c r="AG57" s="174"/>
      <c r="AH57" s="176"/>
      <c r="AI57" s="176"/>
      <c r="AJ57" s="176"/>
      <c r="AK57" s="176"/>
      <c r="AL57" s="176"/>
    </row>
    <row r="58" spans="1:38" ht="7.5" customHeight="1" x14ac:dyDescent="0.25">
      <c r="A58" s="125"/>
      <c r="B58" s="124"/>
      <c r="C58" s="124"/>
      <c r="D58" s="124"/>
      <c r="E58" s="124"/>
      <c r="F58" s="124"/>
      <c r="G58" s="124"/>
      <c r="H58" s="124"/>
      <c r="I58" s="124"/>
      <c r="J58" s="124"/>
      <c r="K58" s="124"/>
      <c r="L58" s="124"/>
      <c r="M58" s="124"/>
      <c r="N58" s="124"/>
      <c r="O58" s="124"/>
      <c r="P58" s="124"/>
    </row>
    <row r="59" spans="1:38" ht="15" customHeight="1" x14ac:dyDescent="0.25">
      <c r="A59" s="125"/>
      <c r="B59" s="124"/>
      <c r="C59" s="124" t="s">
        <v>133</v>
      </c>
      <c r="D59" s="124"/>
      <c r="E59" s="124"/>
      <c r="F59" s="124"/>
      <c r="G59" s="124"/>
      <c r="H59" s="124"/>
      <c r="I59" s="124"/>
      <c r="J59" s="124"/>
      <c r="K59" s="124"/>
      <c r="L59" s="124"/>
      <c r="M59" s="124"/>
      <c r="N59" s="124"/>
      <c r="O59" s="124"/>
      <c r="P59" s="124"/>
    </row>
    <row r="60" spans="1:38" s="454" customFormat="1" ht="18.75" customHeight="1" x14ac:dyDescent="0.25">
      <c r="C60" s="28" t="s">
        <v>165</v>
      </c>
    </row>
    <row r="61" spans="1:38" ht="17.25" customHeight="1" x14ac:dyDescent="0.25">
      <c r="A61" s="417"/>
      <c r="B61" s="417"/>
      <c r="C61" s="417"/>
      <c r="D61" s="417"/>
      <c r="E61" s="417"/>
      <c r="F61" s="417"/>
      <c r="G61" s="417"/>
      <c r="H61" s="417"/>
      <c r="I61" s="417"/>
      <c r="J61" s="417"/>
      <c r="K61" s="417"/>
      <c r="L61" s="417"/>
      <c r="M61" s="417"/>
      <c r="N61" s="417"/>
      <c r="O61" s="417"/>
      <c r="P61" s="417"/>
      <c r="Q61" s="417"/>
      <c r="R61" s="417"/>
      <c r="S61" s="417"/>
      <c r="T61" s="417"/>
      <c r="U61" s="417"/>
      <c r="V61" s="417"/>
      <c r="W61" s="417"/>
      <c r="X61" s="417"/>
      <c r="Y61" s="417"/>
      <c r="Z61" s="417"/>
      <c r="AA61" s="417"/>
      <c r="AB61" s="417"/>
      <c r="AC61" s="417"/>
    </row>
    <row r="62" spans="1:38" ht="21.75" customHeight="1" x14ac:dyDescent="0.25">
      <c r="A62" s="28"/>
      <c r="B62" s="417"/>
      <c r="D62" s="417"/>
      <c r="E62" s="417"/>
      <c r="F62" s="417"/>
      <c r="G62" s="417"/>
      <c r="H62" s="417"/>
      <c r="I62" s="417"/>
      <c r="J62" s="417"/>
      <c r="K62" s="417"/>
      <c r="L62" s="417"/>
      <c r="M62" s="417"/>
      <c r="N62" s="417"/>
      <c r="O62" s="417"/>
      <c r="P62" s="417"/>
      <c r="Q62" s="417"/>
      <c r="R62" s="417"/>
      <c r="S62" s="417"/>
      <c r="T62" s="417"/>
      <c r="U62" s="417"/>
      <c r="V62" s="417"/>
      <c r="W62" s="417"/>
      <c r="X62" s="417"/>
      <c r="Y62" s="417"/>
      <c r="Z62" s="417"/>
      <c r="AA62" s="417"/>
      <c r="AB62" s="417"/>
      <c r="AC62" s="417"/>
    </row>
    <row r="63" spans="1:38" x14ac:dyDescent="0.25">
      <c r="A63" s="417"/>
      <c r="B63" s="417"/>
      <c r="C63" s="417"/>
      <c r="D63" s="417"/>
      <c r="E63" s="417"/>
      <c r="F63" s="417"/>
      <c r="G63" s="417"/>
      <c r="H63" s="417"/>
      <c r="I63" s="417"/>
      <c r="J63" s="417"/>
      <c r="K63" s="417"/>
      <c r="L63" s="417"/>
      <c r="M63" s="417"/>
      <c r="N63" s="417"/>
      <c r="O63" s="417"/>
      <c r="P63" s="417"/>
      <c r="Q63" s="417"/>
      <c r="R63" s="417"/>
      <c r="S63" s="417"/>
      <c r="T63" s="417"/>
      <c r="U63" s="417"/>
      <c r="V63" s="417"/>
      <c r="W63" s="417"/>
      <c r="X63" s="417"/>
      <c r="Y63" s="417"/>
      <c r="Z63" s="417"/>
      <c r="AA63" s="417"/>
      <c r="AB63" s="417"/>
      <c r="AC63" s="417"/>
    </row>
    <row r="64" spans="1:38" x14ac:dyDescent="0.25">
      <c r="B64" s="417"/>
      <c r="C64" s="417"/>
      <c r="D64" s="417"/>
      <c r="E64" s="417"/>
      <c r="F64" s="417"/>
      <c r="G64" s="417"/>
      <c r="H64" s="417"/>
      <c r="I64" s="417"/>
      <c r="J64" s="417"/>
      <c r="K64" s="417"/>
      <c r="L64" s="417"/>
      <c r="M64" s="417"/>
      <c r="N64" s="417"/>
      <c r="O64" s="417"/>
      <c r="P64" s="417"/>
      <c r="Q64" s="417"/>
      <c r="R64" s="417"/>
      <c r="S64" s="417"/>
      <c r="T64" s="417"/>
      <c r="U64" s="417"/>
      <c r="V64" s="417"/>
      <c r="W64" s="417"/>
      <c r="X64" s="417"/>
      <c r="Y64" s="417"/>
      <c r="Z64" s="417"/>
      <c r="AA64" s="417"/>
      <c r="AB64" s="417"/>
      <c r="AC64" s="417"/>
    </row>
    <row r="65" spans="1:29" x14ac:dyDescent="0.25">
      <c r="A65" s="69"/>
    </row>
    <row r="66" spans="1:29" x14ac:dyDescent="0.25">
      <c r="A66" s="489"/>
      <c r="B66" s="489"/>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row>
    <row r="67" spans="1:29" x14ac:dyDescent="0.25">
      <c r="A67" s="489"/>
      <c r="B67" s="489"/>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row>
  </sheetData>
  <mergeCells count="11">
    <mergeCell ref="A66:B66"/>
    <mergeCell ref="A67:B67"/>
    <mergeCell ref="A1:AC1"/>
    <mergeCell ref="A4:A6"/>
    <mergeCell ref="B4:B6"/>
    <mergeCell ref="C4:C6"/>
    <mergeCell ref="D4:O4"/>
    <mergeCell ref="P4:AA4"/>
    <mergeCell ref="AC4:AC6"/>
    <mergeCell ref="D5:O5"/>
    <mergeCell ref="P5:AA5"/>
  </mergeCells>
  <printOptions horizontalCentered="1"/>
  <pageMargins left="0" right="0" top="0.25" bottom="0"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63"/>
  <sheetViews>
    <sheetView topLeftCell="A13" workbookViewId="0">
      <selection activeCell="C59" sqref="C59:I59"/>
    </sheetView>
  </sheetViews>
  <sheetFormatPr defaultColWidth="9.28515625" defaultRowHeight="16.5" x14ac:dyDescent="0.25"/>
  <cols>
    <col min="1" max="1" width="3.140625" style="50" customWidth="1"/>
    <col min="2" max="2" width="8.85546875" style="48" hidden="1" customWidth="1"/>
    <col min="3" max="3" width="12.7109375" style="48" customWidth="1"/>
    <col min="4" max="4" width="15.28515625" style="48" customWidth="1"/>
    <col min="5" max="9" width="8.7109375" style="48" customWidth="1"/>
    <col min="10" max="15" width="8.85546875" style="48" customWidth="1"/>
    <col min="16" max="16" width="8.7109375" style="48" customWidth="1"/>
    <col min="17" max="17" width="8.85546875" style="48" customWidth="1"/>
    <col min="18" max="18" width="8.7109375" style="48" customWidth="1"/>
    <col min="19" max="20" width="7.42578125" style="48" customWidth="1"/>
    <col min="21" max="21" width="7.7109375" style="48" customWidth="1"/>
    <col min="22" max="22" width="0.28515625" style="48" hidden="1" customWidth="1"/>
    <col min="23" max="34" width="9.28515625" style="48"/>
    <col min="35" max="35" width="5" style="48" customWidth="1"/>
    <col min="36" max="36" width="15.28515625" style="48" customWidth="1"/>
    <col min="37" max="37" width="18.42578125" style="48" customWidth="1"/>
    <col min="38" max="42" width="9.7109375" style="48" customWidth="1"/>
    <col min="43" max="43" width="9" style="48" bestFit="1" customWidth="1"/>
    <col min="44" max="44" width="2.28515625" style="48" customWidth="1"/>
    <col min="45" max="45" width="9.28515625" style="48" customWidth="1"/>
    <col min="46" max="46" width="1.7109375" style="48" customWidth="1"/>
    <col min="47" max="47" width="11.42578125" style="48" bestFit="1" customWidth="1"/>
    <col min="48" max="48" width="2.28515625" style="48" customWidth="1"/>
    <col min="49" max="49" width="9" style="48" bestFit="1" customWidth="1"/>
    <col min="50" max="50" width="1.7109375" style="48" customWidth="1"/>
    <col min="51" max="51" width="8" style="48" customWidth="1"/>
    <col min="52" max="52" width="1.42578125" style="48" customWidth="1"/>
    <col min="53" max="53" width="7.7109375" style="48" customWidth="1"/>
    <col min="54" max="54" width="19.42578125" style="48" customWidth="1"/>
    <col min="55" max="56" width="9.28515625" style="48" customWidth="1"/>
    <col min="57" max="57" width="10.28515625" style="48" customWidth="1"/>
    <col min="58" max="59" width="9.28515625" style="48" customWidth="1"/>
    <col min="60" max="60" width="19" style="48" customWidth="1"/>
    <col min="61" max="61" width="11" style="48" customWidth="1"/>
    <col min="62" max="62" width="9.28515625" style="48" customWidth="1"/>
    <col min="63" max="64" width="10" style="48" customWidth="1"/>
    <col min="65" max="67" width="9.28515625" style="48" customWidth="1"/>
    <col min="68" max="16384" width="9.28515625" style="48"/>
  </cols>
  <sheetData>
    <row r="1" spans="1:22" ht="24.75" customHeight="1" x14ac:dyDescent="0.25">
      <c r="A1" s="499" t="s">
        <v>134</v>
      </c>
      <c r="B1" s="499"/>
      <c r="C1" s="499"/>
      <c r="D1" s="499"/>
      <c r="E1" s="499"/>
      <c r="F1" s="499"/>
      <c r="G1" s="499"/>
      <c r="H1" s="499"/>
      <c r="I1" s="499"/>
      <c r="J1" s="499"/>
      <c r="K1" s="499"/>
      <c r="L1" s="499"/>
      <c r="M1" s="499"/>
      <c r="N1" s="499"/>
      <c r="O1" s="499"/>
      <c r="P1" s="499"/>
      <c r="Q1" s="500"/>
      <c r="R1" s="500"/>
      <c r="S1" s="500"/>
      <c r="T1" s="500"/>
      <c r="U1" s="500"/>
      <c r="V1" s="500"/>
    </row>
    <row r="2" spans="1:22" ht="6.75" customHeight="1" x14ac:dyDescent="0.25">
      <c r="A2" s="330"/>
      <c r="B2" s="330"/>
      <c r="C2" s="330"/>
      <c r="D2" s="330"/>
      <c r="E2" s="330"/>
      <c r="F2" s="330"/>
      <c r="G2" s="330"/>
      <c r="H2" s="330"/>
      <c r="I2" s="330"/>
      <c r="J2" s="330"/>
      <c r="K2" s="330"/>
      <c r="L2" s="330"/>
      <c r="M2" s="330"/>
      <c r="N2" s="330"/>
      <c r="O2" s="330"/>
      <c r="P2" s="330"/>
      <c r="Q2" s="49"/>
      <c r="R2" s="49"/>
      <c r="S2" s="49"/>
      <c r="T2" s="49"/>
      <c r="U2" s="49"/>
      <c r="V2" s="49"/>
    </row>
    <row r="3" spans="1:22" ht="18.75" customHeight="1" x14ac:dyDescent="0.25">
      <c r="A3" s="331"/>
      <c r="B3" s="332"/>
      <c r="C3" s="332"/>
      <c r="D3" s="332"/>
      <c r="E3" s="332"/>
      <c r="F3" s="332"/>
      <c r="G3" s="332"/>
      <c r="H3" s="332"/>
      <c r="I3" s="332"/>
      <c r="J3" s="332"/>
      <c r="K3" s="332"/>
      <c r="L3" s="332"/>
      <c r="M3" s="332"/>
      <c r="N3" s="332"/>
      <c r="O3" s="332"/>
      <c r="P3" s="332"/>
      <c r="Q3" s="51"/>
      <c r="R3" s="51"/>
      <c r="S3" s="51"/>
      <c r="T3" s="51"/>
      <c r="U3" s="51"/>
      <c r="V3" s="52"/>
    </row>
    <row r="4" spans="1:22" ht="20.25" customHeight="1" x14ac:dyDescent="0.25">
      <c r="A4" s="501" t="s">
        <v>2</v>
      </c>
      <c r="B4" s="501" t="s">
        <v>63</v>
      </c>
      <c r="C4" s="501" t="s">
        <v>4</v>
      </c>
      <c r="D4" s="501" t="s">
        <v>71</v>
      </c>
      <c r="E4" s="504" t="s">
        <v>5</v>
      </c>
      <c r="F4" s="505"/>
      <c r="G4" s="505"/>
      <c r="H4" s="505"/>
      <c r="I4" s="506"/>
      <c r="J4" s="504" t="s">
        <v>6</v>
      </c>
      <c r="K4" s="505"/>
      <c r="L4" s="505"/>
      <c r="M4" s="505"/>
      <c r="N4" s="505"/>
      <c r="O4" s="505"/>
      <c r="P4" s="505"/>
      <c r="Q4" s="505"/>
      <c r="R4" s="505"/>
      <c r="S4" s="505"/>
      <c r="T4" s="505"/>
      <c r="U4" s="506"/>
      <c r="V4" s="507" t="s">
        <v>8</v>
      </c>
    </row>
    <row r="5" spans="1:22" ht="18.75" customHeight="1" x14ac:dyDescent="0.25">
      <c r="A5" s="502"/>
      <c r="B5" s="502"/>
      <c r="C5" s="502"/>
      <c r="D5" s="502"/>
      <c r="E5" s="510" t="s">
        <v>64</v>
      </c>
      <c r="F5" s="511"/>
      <c r="G5" s="511"/>
      <c r="H5" s="511"/>
      <c r="I5" s="511"/>
      <c r="J5" s="504" t="s">
        <v>64</v>
      </c>
      <c r="K5" s="505"/>
      <c r="L5" s="505"/>
      <c r="M5" s="505"/>
      <c r="N5" s="505"/>
      <c r="O5" s="505"/>
      <c r="P5" s="505"/>
      <c r="Q5" s="505"/>
      <c r="R5" s="505"/>
      <c r="S5" s="505"/>
      <c r="T5" s="505"/>
      <c r="U5" s="506"/>
      <c r="V5" s="508"/>
    </row>
    <row r="6" spans="1:22" s="53" customFormat="1" ht="15.75" customHeight="1" x14ac:dyDescent="0.25">
      <c r="A6" s="503"/>
      <c r="B6" s="503"/>
      <c r="C6" s="503"/>
      <c r="D6" s="503"/>
      <c r="E6" s="360">
        <v>1</v>
      </c>
      <c r="F6" s="360">
        <v>3</v>
      </c>
      <c r="G6" s="360">
        <v>6</v>
      </c>
      <c r="H6" s="360">
        <v>9</v>
      </c>
      <c r="I6" s="360">
        <v>12</v>
      </c>
      <c r="J6" s="360">
        <v>1</v>
      </c>
      <c r="K6" s="360">
        <v>2</v>
      </c>
      <c r="L6" s="360">
        <v>3</v>
      </c>
      <c r="M6" s="360">
        <v>4</v>
      </c>
      <c r="N6" s="333">
        <v>5</v>
      </c>
      <c r="O6" s="333">
        <v>6</v>
      </c>
      <c r="P6" s="360">
        <v>7</v>
      </c>
      <c r="Q6" s="35">
        <v>8</v>
      </c>
      <c r="R6" s="464">
        <v>9</v>
      </c>
      <c r="S6" s="465">
        <v>10</v>
      </c>
      <c r="T6" s="35">
        <v>11</v>
      </c>
      <c r="U6" s="35">
        <v>12</v>
      </c>
      <c r="V6" s="509"/>
    </row>
    <row r="7" spans="1:22" s="55" customFormat="1" ht="21" customHeight="1" x14ac:dyDescent="0.25">
      <c r="A7" s="361" t="s">
        <v>17</v>
      </c>
      <c r="B7" s="361" t="s">
        <v>18</v>
      </c>
      <c r="C7" s="361" t="s">
        <v>19</v>
      </c>
      <c r="D7" s="361" t="s">
        <v>72</v>
      </c>
      <c r="E7" s="361">
        <v>1</v>
      </c>
      <c r="F7" s="361">
        <v>2</v>
      </c>
      <c r="G7" s="361">
        <v>3</v>
      </c>
      <c r="H7" s="361">
        <v>4</v>
      </c>
      <c r="I7" s="361">
        <v>5</v>
      </c>
      <c r="J7" s="361">
        <v>6</v>
      </c>
      <c r="K7" s="361">
        <v>7</v>
      </c>
      <c r="L7" s="361">
        <v>8</v>
      </c>
      <c r="M7" s="361">
        <v>9</v>
      </c>
      <c r="N7" s="361">
        <v>10</v>
      </c>
      <c r="O7" s="361">
        <v>11</v>
      </c>
      <c r="P7" s="361">
        <v>12</v>
      </c>
      <c r="Q7" s="36">
        <v>13</v>
      </c>
      <c r="R7" s="37">
        <v>14</v>
      </c>
      <c r="S7" s="36">
        <v>15</v>
      </c>
      <c r="T7" s="36">
        <v>16</v>
      </c>
      <c r="U7" s="36">
        <v>17</v>
      </c>
      <c r="V7" s="36">
        <v>18</v>
      </c>
    </row>
    <row r="8" spans="1:22" ht="21" customHeight="1" x14ac:dyDescent="0.25">
      <c r="A8" s="288">
        <v>1</v>
      </c>
      <c r="B8" s="288" t="s">
        <v>20</v>
      </c>
      <c r="C8" s="335" t="s">
        <v>73</v>
      </c>
      <c r="D8" s="336" t="s">
        <v>74</v>
      </c>
      <c r="E8" s="337">
        <v>62932.6</v>
      </c>
      <c r="F8" s="337">
        <v>63387.7</v>
      </c>
      <c r="G8" s="337">
        <v>65230.5</v>
      </c>
      <c r="H8" s="337">
        <v>63521.599999999999</v>
      </c>
      <c r="I8" s="337">
        <v>70593</v>
      </c>
      <c r="J8" s="337">
        <v>74210</v>
      </c>
      <c r="K8" s="337">
        <v>70036</v>
      </c>
      <c r="L8" s="337">
        <v>67758</v>
      </c>
      <c r="M8" s="340">
        <v>60120</v>
      </c>
      <c r="N8" s="337">
        <v>61196</v>
      </c>
      <c r="O8" s="337">
        <v>61304</v>
      </c>
      <c r="P8" s="337">
        <v>62455</v>
      </c>
      <c r="Q8" s="39">
        <v>60404</v>
      </c>
      <c r="R8" s="40">
        <v>64231</v>
      </c>
      <c r="S8" s="38"/>
      <c r="T8" s="39"/>
      <c r="U8" s="38"/>
      <c r="V8" s="41"/>
    </row>
    <row r="9" spans="1:22" ht="21" customHeight="1" x14ac:dyDescent="0.25">
      <c r="A9" s="288">
        <v>2</v>
      </c>
      <c r="B9" s="288" t="s">
        <v>22</v>
      </c>
      <c r="C9" s="335" t="s">
        <v>75</v>
      </c>
      <c r="D9" s="336" t="s">
        <v>76</v>
      </c>
      <c r="E9" s="337">
        <v>259060</v>
      </c>
      <c r="F9" s="337">
        <v>260680</v>
      </c>
      <c r="G9" s="337">
        <v>265320</v>
      </c>
      <c r="H9" s="337">
        <v>270020</v>
      </c>
      <c r="I9" s="337">
        <v>267000</v>
      </c>
      <c r="J9" s="337">
        <v>271000</v>
      </c>
      <c r="K9" s="337">
        <v>278000</v>
      </c>
      <c r="L9" s="337">
        <v>281000</v>
      </c>
      <c r="M9" s="340">
        <f>291*1000</f>
        <v>291000</v>
      </c>
      <c r="N9" s="337">
        <f>279*1000</f>
        <v>279000</v>
      </c>
      <c r="O9" s="337">
        <f>280*1000</f>
        <v>280000</v>
      </c>
      <c r="P9" s="337">
        <f>281*1000</f>
        <v>281000</v>
      </c>
      <c r="Q9" s="39">
        <f>281*1000</f>
        <v>281000</v>
      </c>
      <c r="R9" s="40">
        <f>289*1000</f>
        <v>289000</v>
      </c>
      <c r="S9" s="38"/>
      <c r="T9" s="39"/>
      <c r="U9" s="38"/>
      <c r="V9" s="41"/>
    </row>
    <row r="10" spans="1:22" ht="21" customHeight="1" x14ac:dyDescent="0.25">
      <c r="A10" s="288">
        <v>3</v>
      </c>
      <c r="B10" s="288" t="s">
        <v>24</v>
      </c>
      <c r="C10" s="335" t="s">
        <v>77</v>
      </c>
      <c r="D10" s="336" t="s">
        <v>78</v>
      </c>
      <c r="E10" s="337">
        <v>71497</v>
      </c>
      <c r="F10" s="337">
        <v>70212</v>
      </c>
      <c r="G10" s="337">
        <v>72685</v>
      </c>
      <c r="H10" s="337">
        <v>68204</v>
      </c>
      <c r="I10" s="337">
        <v>69064</v>
      </c>
      <c r="J10" s="337">
        <v>76090</v>
      </c>
      <c r="K10" s="337">
        <v>75570</v>
      </c>
      <c r="L10" s="337">
        <v>75997</v>
      </c>
      <c r="M10" s="340">
        <v>73460</v>
      </c>
      <c r="N10" s="337">
        <v>76772</v>
      </c>
      <c r="O10" s="337">
        <v>74762</v>
      </c>
      <c r="P10" s="337">
        <v>78375</v>
      </c>
      <c r="Q10" s="39">
        <v>77937</v>
      </c>
      <c r="R10" s="40">
        <v>77210</v>
      </c>
      <c r="S10" s="38">
        <v>77000</v>
      </c>
      <c r="T10" s="39"/>
      <c r="U10" s="38"/>
      <c r="V10" s="41"/>
    </row>
    <row r="11" spans="1:22" ht="21" customHeight="1" x14ac:dyDescent="0.25">
      <c r="A11" s="288">
        <v>4</v>
      </c>
      <c r="B11" s="288" t="s">
        <v>26</v>
      </c>
      <c r="C11" s="335" t="s">
        <v>27</v>
      </c>
      <c r="D11" s="336" t="s">
        <v>79</v>
      </c>
      <c r="E11" s="337">
        <v>133000</v>
      </c>
      <c r="F11" s="337">
        <v>132400</v>
      </c>
      <c r="G11" s="337">
        <v>127200</v>
      </c>
      <c r="H11" s="337">
        <v>128199.99999999999</v>
      </c>
      <c r="I11" s="337">
        <v>132000</v>
      </c>
      <c r="J11" s="337">
        <v>129000</v>
      </c>
      <c r="K11" s="337">
        <v>132000</v>
      </c>
      <c r="L11" s="337">
        <v>133000</v>
      </c>
      <c r="M11" s="340">
        <f>131*1000</f>
        <v>131000</v>
      </c>
      <c r="N11" s="337">
        <f>130*1000</f>
        <v>130000</v>
      </c>
      <c r="O11" s="337">
        <f>131*1000</f>
        <v>131000</v>
      </c>
      <c r="P11" s="337">
        <f>130*1000</f>
        <v>130000</v>
      </c>
      <c r="Q11" s="39">
        <f>129*1000</f>
        <v>129000</v>
      </c>
      <c r="R11" s="40">
        <f>131*1000</f>
        <v>131000</v>
      </c>
      <c r="S11" s="42">
        <f>131*1000</f>
        <v>131000</v>
      </c>
      <c r="T11" s="39"/>
      <c r="U11" s="38"/>
      <c r="V11" s="41"/>
    </row>
    <row r="12" spans="1:22" ht="21" customHeight="1" x14ac:dyDescent="0.25">
      <c r="A12" s="288">
        <v>5</v>
      </c>
      <c r="B12" s="288" t="s">
        <v>28</v>
      </c>
      <c r="C12" s="335" t="s">
        <v>80</v>
      </c>
      <c r="D12" s="336" t="s">
        <v>79</v>
      </c>
      <c r="E12" s="337">
        <v>48600</v>
      </c>
      <c r="F12" s="337">
        <v>51488</v>
      </c>
      <c r="G12" s="337">
        <v>51250</v>
      </c>
      <c r="H12" s="337">
        <v>48292</v>
      </c>
      <c r="I12" s="337">
        <v>52222</v>
      </c>
      <c r="J12" s="337">
        <v>49688</v>
      </c>
      <c r="K12" s="337">
        <v>49785</v>
      </c>
      <c r="L12" s="337">
        <v>52368</v>
      </c>
      <c r="M12" s="340">
        <v>49058</v>
      </c>
      <c r="N12" s="337">
        <v>48962</v>
      </c>
      <c r="O12" s="337">
        <v>50810</v>
      </c>
      <c r="P12" s="337">
        <v>51835</v>
      </c>
      <c r="Q12" s="39">
        <v>51874</v>
      </c>
      <c r="R12" s="40">
        <v>51967</v>
      </c>
      <c r="S12" s="38">
        <v>51730</v>
      </c>
      <c r="T12" s="39"/>
      <c r="U12" s="38"/>
      <c r="V12" s="41"/>
    </row>
    <row r="13" spans="1:22" ht="21" customHeight="1" x14ac:dyDescent="0.25">
      <c r="A13" s="288">
        <v>6</v>
      </c>
      <c r="B13" s="288" t="s">
        <v>30</v>
      </c>
      <c r="C13" s="335" t="s">
        <v>31</v>
      </c>
      <c r="D13" s="336" t="s">
        <v>79</v>
      </c>
      <c r="E13" s="337">
        <v>47514.16</v>
      </c>
      <c r="F13" s="337">
        <v>54242.63</v>
      </c>
      <c r="G13" s="337">
        <v>51897.89</v>
      </c>
      <c r="H13" s="337">
        <v>50508</v>
      </c>
      <c r="I13" s="337">
        <v>49341</v>
      </c>
      <c r="J13" s="337">
        <v>48719</v>
      </c>
      <c r="K13" s="337">
        <v>53885</v>
      </c>
      <c r="L13" s="337">
        <v>57411</v>
      </c>
      <c r="M13" s="340">
        <v>52968</v>
      </c>
      <c r="N13" s="337">
        <v>55125</v>
      </c>
      <c r="O13" s="337">
        <v>54444</v>
      </c>
      <c r="P13" s="337">
        <v>61672</v>
      </c>
      <c r="Q13" s="39">
        <v>38618</v>
      </c>
      <c r="R13" s="40">
        <v>56079</v>
      </c>
      <c r="S13" s="38">
        <v>58564</v>
      </c>
      <c r="T13" s="39"/>
      <c r="U13" s="38"/>
      <c r="V13" s="41"/>
    </row>
    <row r="14" spans="1:22" ht="21" customHeight="1" x14ac:dyDescent="0.25">
      <c r="A14" s="288">
        <v>7</v>
      </c>
      <c r="B14" s="288" t="s">
        <v>32</v>
      </c>
      <c r="C14" s="335" t="s">
        <v>33</v>
      </c>
      <c r="D14" s="336" t="s">
        <v>79</v>
      </c>
      <c r="E14" s="337">
        <v>30144.188449999998</v>
      </c>
      <c r="F14" s="337">
        <v>31450.45838</v>
      </c>
      <c r="G14" s="337">
        <v>32968.749000000003</v>
      </c>
      <c r="H14" s="337">
        <v>31596.9</v>
      </c>
      <c r="I14" s="337">
        <v>29738.400000000001</v>
      </c>
      <c r="J14" s="337">
        <v>29780.400000000001</v>
      </c>
      <c r="K14" s="337">
        <v>31973.1</v>
      </c>
      <c r="L14" s="337">
        <v>34119.9</v>
      </c>
      <c r="M14" s="340">
        <f>32510800/1000</f>
        <v>32510.799999999999</v>
      </c>
      <c r="N14" s="337">
        <f>34999500/1000</f>
        <v>34999.5</v>
      </c>
      <c r="O14" s="337">
        <f>33767200/1000</f>
        <v>33767.199999999997</v>
      </c>
      <c r="P14" s="337">
        <f>34419000/1000</f>
        <v>34419</v>
      </c>
      <c r="Q14" s="39">
        <f>24350900/1000</f>
        <v>24350.9</v>
      </c>
      <c r="R14" s="40">
        <f>3241800/1000</f>
        <v>3241.8</v>
      </c>
      <c r="S14" s="38"/>
      <c r="T14" s="39"/>
      <c r="U14" s="38"/>
      <c r="V14" s="41"/>
    </row>
    <row r="15" spans="1:22" ht="21" customHeight="1" x14ac:dyDescent="0.25">
      <c r="A15" s="288">
        <v>8</v>
      </c>
      <c r="B15" s="288" t="s">
        <v>34</v>
      </c>
      <c r="C15" s="335" t="s">
        <v>35</v>
      </c>
      <c r="D15" s="336" t="s">
        <v>81</v>
      </c>
      <c r="E15" s="337">
        <v>3077.3</v>
      </c>
      <c r="F15" s="337">
        <v>2796.8</v>
      </c>
      <c r="G15" s="337">
        <v>3078.5</v>
      </c>
      <c r="H15" s="337">
        <v>3037.1</v>
      </c>
      <c r="I15" s="337">
        <v>3360</v>
      </c>
      <c r="J15" s="337">
        <v>3360</v>
      </c>
      <c r="K15" s="337">
        <v>5400</v>
      </c>
      <c r="L15" s="337">
        <v>3140</v>
      </c>
      <c r="M15" s="340">
        <v>3160</v>
      </c>
      <c r="N15" s="337">
        <v>3160</v>
      </c>
      <c r="O15" s="337">
        <f>325*10</f>
        <v>3250</v>
      </c>
      <c r="P15" s="337">
        <f>322*10</f>
        <v>3220</v>
      </c>
      <c r="Q15" s="39">
        <f>322*10</f>
        <v>3220</v>
      </c>
      <c r="R15" s="40">
        <f>328*10</f>
        <v>3280</v>
      </c>
      <c r="S15" s="38">
        <f>305*10</f>
        <v>3050</v>
      </c>
      <c r="T15" s="39">
        <f>330*10</f>
        <v>3300</v>
      </c>
      <c r="U15" s="38"/>
      <c r="V15" s="41"/>
    </row>
    <row r="16" spans="1:22" ht="21" customHeight="1" x14ac:dyDescent="0.25">
      <c r="A16" s="288">
        <v>9</v>
      </c>
      <c r="B16" s="288" t="s">
        <v>36</v>
      </c>
      <c r="C16" s="335" t="s">
        <v>82</v>
      </c>
      <c r="D16" s="336" t="s">
        <v>76</v>
      </c>
      <c r="E16" s="337">
        <v>36920</v>
      </c>
      <c r="F16" s="337">
        <v>41680</v>
      </c>
      <c r="G16" s="337">
        <v>35200</v>
      </c>
      <c r="H16" s="337">
        <v>34580</v>
      </c>
      <c r="I16" s="337">
        <v>38010</v>
      </c>
      <c r="J16" s="337">
        <v>36430</v>
      </c>
      <c r="K16" s="337">
        <v>36910</v>
      </c>
      <c r="L16" s="337">
        <v>41970</v>
      </c>
      <c r="M16" s="340">
        <v>38490</v>
      </c>
      <c r="N16" s="337">
        <v>38730</v>
      </c>
      <c r="O16" s="337">
        <f>35.14*1000</f>
        <v>35140</v>
      </c>
      <c r="P16" s="337">
        <f>37.24*1000</f>
        <v>37240</v>
      </c>
      <c r="Q16" s="39">
        <f>35.1*1000</f>
        <v>35100</v>
      </c>
      <c r="R16" s="40">
        <f>36.38*1000</f>
        <v>36380</v>
      </c>
      <c r="S16" s="38">
        <f>34.38*1000</f>
        <v>34380</v>
      </c>
      <c r="T16" s="39">
        <f>38.13*1000</f>
        <v>38130</v>
      </c>
      <c r="U16" s="38"/>
      <c r="V16" s="41"/>
    </row>
    <row r="17" spans="1:22" ht="21" customHeight="1" x14ac:dyDescent="0.25">
      <c r="A17" s="288">
        <v>10</v>
      </c>
      <c r="B17" s="288" t="s">
        <v>38</v>
      </c>
      <c r="C17" s="335" t="s">
        <v>39</v>
      </c>
      <c r="D17" s="336" t="s">
        <v>83</v>
      </c>
      <c r="E17" s="337">
        <v>7332.75</v>
      </c>
      <c r="F17" s="337">
        <v>9469.6</v>
      </c>
      <c r="G17" s="337">
        <v>9208.64</v>
      </c>
      <c r="H17" s="337">
        <v>9038.2000000000007</v>
      </c>
      <c r="I17" s="337">
        <v>9911</v>
      </c>
      <c r="J17" s="337">
        <v>7865</v>
      </c>
      <c r="K17" s="337">
        <v>9190</v>
      </c>
      <c r="L17" s="337">
        <v>9848</v>
      </c>
      <c r="M17" s="340">
        <v>9157</v>
      </c>
      <c r="N17" s="337">
        <v>8135</v>
      </c>
      <c r="O17" s="337">
        <v>9163</v>
      </c>
      <c r="P17" s="337">
        <v>9539</v>
      </c>
      <c r="Q17" s="39">
        <v>8425</v>
      </c>
      <c r="R17" s="40">
        <v>9414</v>
      </c>
      <c r="S17" s="38">
        <v>9766</v>
      </c>
      <c r="T17" s="39">
        <v>9715</v>
      </c>
      <c r="U17" s="38"/>
      <c r="V17" s="41"/>
    </row>
    <row r="18" spans="1:22" ht="21" customHeight="1" x14ac:dyDescent="0.25">
      <c r="A18" s="288">
        <v>11</v>
      </c>
      <c r="B18" s="288" t="s">
        <v>40</v>
      </c>
      <c r="C18" s="335" t="s">
        <v>84</v>
      </c>
      <c r="D18" s="336" t="s">
        <v>76</v>
      </c>
      <c r="E18" s="337">
        <v>54753.29</v>
      </c>
      <c r="F18" s="337">
        <v>56563</v>
      </c>
      <c r="G18" s="337">
        <v>57000</v>
      </c>
      <c r="H18" s="337">
        <v>58700</v>
      </c>
      <c r="I18" s="337">
        <v>61380</v>
      </c>
      <c r="J18" s="337">
        <v>49120</v>
      </c>
      <c r="K18" s="337">
        <v>52600</v>
      </c>
      <c r="L18" s="337">
        <v>58300</v>
      </c>
      <c r="M18" s="340">
        <v>58210</v>
      </c>
      <c r="N18" s="337">
        <v>57270</v>
      </c>
      <c r="O18" s="362">
        <v>59800</v>
      </c>
      <c r="P18" s="337">
        <v>60820</v>
      </c>
      <c r="Q18" s="39">
        <v>58400</v>
      </c>
      <c r="R18" s="40">
        <v>65950</v>
      </c>
      <c r="S18" s="38">
        <v>59570</v>
      </c>
      <c r="T18" s="39">
        <v>61040</v>
      </c>
      <c r="U18" s="337">
        <v>69580</v>
      </c>
      <c r="V18" s="41"/>
    </row>
    <row r="19" spans="1:22" ht="21" customHeight="1" x14ac:dyDescent="0.25">
      <c r="A19" s="288">
        <v>12</v>
      </c>
      <c r="B19" s="288" t="s">
        <v>42</v>
      </c>
      <c r="C19" s="335" t="s">
        <v>43</v>
      </c>
      <c r="D19" s="336" t="s">
        <v>85</v>
      </c>
      <c r="E19" s="337">
        <v>45636</v>
      </c>
      <c r="F19" s="337">
        <v>43339</v>
      </c>
      <c r="G19" s="337">
        <v>42909</v>
      </c>
      <c r="H19" s="337">
        <v>40692</v>
      </c>
      <c r="I19" s="337">
        <v>43941</v>
      </c>
      <c r="J19" s="337">
        <v>43891</v>
      </c>
      <c r="K19" s="337">
        <v>42149</v>
      </c>
      <c r="L19" s="337">
        <v>45141</v>
      </c>
      <c r="M19" s="340">
        <v>43570</v>
      </c>
      <c r="N19" s="337">
        <v>41800</v>
      </c>
      <c r="O19" s="337">
        <v>44563</v>
      </c>
      <c r="P19" s="337">
        <v>45410</v>
      </c>
      <c r="Q19" s="39">
        <v>41322</v>
      </c>
      <c r="R19" s="40">
        <v>44486</v>
      </c>
      <c r="S19" s="38">
        <v>45977</v>
      </c>
      <c r="T19" s="39"/>
      <c r="U19" s="38"/>
      <c r="V19" s="41"/>
    </row>
    <row r="20" spans="1:22" ht="21" customHeight="1" x14ac:dyDescent="0.25">
      <c r="A20" s="288">
        <v>13</v>
      </c>
      <c r="B20" s="288" t="s">
        <v>44</v>
      </c>
      <c r="C20" s="335" t="s">
        <v>86</v>
      </c>
      <c r="D20" s="336" t="s">
        <v>76</v>
      </c>
      <c r="E20" s="337">
        <v>20494.060000000001</v>
      </c>
      <c r="F20" s="337">
        <v>22538.799999999999</v>
      </c>
      <c r="G20" s="337">
        <v>20845.099999999999</v>
      </c>
      <c r="H20" s="337">
        <v>22055.5</v>
      </c>
      <c r="I20" s="337">
        <v>23461</v>
      </c>
      <c r="J20" s="337">
        <v>21428</v>
      </c>
      <c r="K20" s="337">
        <v>21944</v>
      </c>
      <c r="L20" s="337">
        <v>23247</v>
      </c>
      <c r="M20" s="340">
        <v>20744</v>
      </c>
      <c r="N20" s="337">
        <v>24614</v>
      </c>
      <c r="O20" s="337">
        <v>23436</v>
      </c>
      <c r="P20" s="337">
        <v>24749</v>
      </c>
      <c r="Q20" s="39">
        <v>24963</v>
      </c>
      <c r="R20" s="40">
        <v>24679</v>
      </c>
      <c r="S20" s="38">
        <v>24236</v>
      </c>
      <c r="T20" s="39"/>
      <c r="U20" s="38"/>
      <c r="V20" s="41"/>
    </row>
    <row r="21" spans="1:22" ht="21" customHeight="1" x14ac:dyDescent="0.25">
      <c r="A21" s="288">
        <v>14</v>
      </c>
      <c r="B21" s="288" t="s">
        <v>46</v>
      </c>
      <c r="C21" s="335" t="s">
        <v>87</v>
      </c>
      <c r="D21" s="336" t="s">
        <v>76</v>
      </c>
      <c r="E21" s="337">
        <v>22649.88</v>
      </c>
      <c r="F21" s="337">
        <v>24960.6</v>
      </c>
      <c r="G21" s="337">
        <v>24796.6</v>
      </c>
      <c r="H21" s="337">
        <v>25983.200000000001</v>
      </c>
      <c r="I21" s="337">
        <v>24766</v>
      </c>
      <c r="J21" s="337">
        <v>25277</v>
      </c>
      <c r="K21" s="337">
        <v>26707</v>
      </c>
      <c r="L21" s="337">
        <v>29548</v>
      </c>
      <c r="M21" s="340">
        <v>25625</v>
      </c>
      <c r="N21" s="337">
        <v>31045</v>
      </c>
      <c r="O21" s="337">
        <v>28650</v>
      </c>
      <c r="P21" s="337">
        <v>28581</v>
      </c>
      <c r="Q21" s="39">
        <v>27743</v>
      </c>
      <c r="R21" s="40">
        <v>30971</v>
      </c>
      <c r="S21" s="38">
        <v>28836</v>
      </c>
      <c r="T21" s="39">
        <v>27450</v>
      </c>
      <c r="U21" s="38"/>
      <c r="V21" s="41"/>
    </row>
    <row r="22" spans="1:22" ht="21" customHeight="1" x14ac:dyDescent="0.25">
      <c r="A22" s="288">
        <v>15</v>
      </c>
      <c r="B22" s="288" t="s">
        <v>48</v>
      </c>
      <c r="C22" s="335" t="s">
        <v>88</v>
      </c>
      <c r="D22" s="336" t="s">
        <v>89</v>
      </c>
      <c r="E22" s="337">
        <v>122410.5</v>
      </c>
      <c r="F22" s="337">
        <v>128564.5</v>
      </c>
      <c r="G22" s="337">
        <v>126016.5</v>
      </c>
      <c r="H22" s="337">
        <v>123557</v>
      </c>
      <c r="I22" s="337">
        <v>138517</v>
      </c>
      <c r="J22" s="337">
        <v>122814</v>
      </c>
      <c r="K22" s="337">
        <v>118242</v>
      </c>
      <c r="L22" s="337">
        <v>137304</v>
      </c>
      <c r="M22" s="340">
        <v>133499</v>
      </c>
      <c r="N22" s="337">
        <v>126618</v>
      </c>
      <c r="O22" s="337">
        <v>121550</v>
      </c>
      <c r="P22" s="337">
        <v>140063</v>
      </c>
      <c r="Q22" s="340">
        <v>131318</v>
      </c>
      <c r="R22" s="40">
        <v>139026</v>
      </c>
      <c r="S22" s="42">
        <v>148330</v>
      </c>
      <c r="T22" s="43">
        <v>134974</v>
      </c>
      <c r="U22" s="38"/>
      <c r="V22" s="41"/>
    </row>
    <row r="23" spans="1:22" ht="21" customHeight="1" x14ac:dyDescent="0.25">
      <c r="A23" s="296">
        <v>16</v>
      </c>
      <c r="B23" s="296" t="s">
        <v>50</v>
      </c>
      <c r="C23" s="341" t="s">
        <v>158</v>
      </c>
      <c r="D23" s="342" t="s">
        <v>90</v>
      </c>
      <c r="E23" s="343">
        <v>56182.66</v>
      </c>
      <c r="F23" s="343">
        <v>55755.62</v>
      </c>
      <c r="G23" s="343">
        <v>53238.73</v>
      </c>
      <c r="H23" s="343">
        <v>54635.83</v>
      </c>
      <c r="I23" s="343">
        <v>60039</v>
      </c>
      <c r="J23" s="343">
        <v>58830</v>
      </c>
      <c r="K23" s="343">
        <v>58664</v>
      </c>
      <c r="L23" s="343">
        <v>57237</v>
      </c>
      <c r="M23" s="363">
        <v>70133</v>
      </c>
      <c r="N23" s="343">
        <v>59197</v>
      </c>
      <c r="O23" s="343">
        <v>58674</v>
      </c>
      <c r="P23" s="343">
        <v>61246</v>
      </c>
      <c r="Q23" s="363">
        <v>57678</v>
      </c>
      <c r="R23" s="46">
        <v>60671</v>
      </c>
      <c r="S23" s="44">
        <v>66520</v>
      </c>
      <c r="T23" s="45">
        <v>65938</v>
      </c>
      <c r="U23" s="44"/>
      <c r="V23" s="47"/>
    </row>
    <row r="24" spans="1:22" ht="21" hidden="1" customHeight="1" x14ac:dyDescent="0.25">
      <c r="A24" s="345"/>
      <c r="B24" s="346"/>
      <c r="C24" s="346"/>
      <c r="D24" s="347"/>
      <c r="E24" s="348"/>
      <c r="F24" s="349"/>
      <c r="G24" s="349"/>
      <c r="H24" s="349"/>
      <c r="I24" s="349"/>
      <c r="J24" s="348"/>
      <c r="K24" s="349"/>
      <c r="L24" s="349"/>
      <c r="M24" s="364"/>
      <c r="N24" s="348"/>
      <c r="O24" s="349"/>
      <c r="P24" s="349"/>
      <c r="Q24" s="58"/>
      <c r="R24" s="57"/>
      <c r="S24" s="57"/>
      <c r="T24" s="58"/>
      <c r="U24" s="59"/>
      <c r="V24" s="60"/>
    </row>
    <row r="25" spans="1:22" ht="21" hidden="1" customHeight="1" x14ac:dyDescent="0.25">
      <c r="A25" s="288"/>
      <c r="B25" s="335"/>
      <c r="C25" s="335"/>
      <c r="D25" s="336"/>
      <c r="E25" s="351"/>
      <c r="F25" s="352"/>
      <c r="G25" s="352"/>
      <c r="H25" s="352"/>
      <c r="I25" s="352"/>
      <c r="J25" s="351"/>
      <c r="K25" s="352"/>
      <c r="L25" s="352"/>
      <c r="M25" s="365"/>
      <c r="N25" s="351"/>
      <c r="O25" s="352"/>
      <c r="P25" s="352"/>
      <c r="Q25" s="62"/>
      <c r="R25" s="61"/>
      <c r="S25" s="61"/>
      <c r="T25" s="62"/>
      <c r="U25" s="59"/>
      <c r="V25" s="63"/>
    </row>
    <row r="26" spans="1:22" ht="21" hidden="1" customHeight="1" x14ac:dyDescent="0.25">
      <c r="A26" s="288"/>
      <c r="B26" s="335"/>
      <c r="C26" s="335"/>
      <c r="D26" s="336"/>
      <c r="E26" s="351"/>
      <c r="F26" s="352"/>
      <c r="G26" s="352"/>
      <c r="H26" s="352"/>
      <c r="I26" s="352"/>
      <c r="J26" s="351"/>
      <c r="K26" s="352"/>
      <c r="L26" s="352"/>
      <c r="M26" s="365"/>
      <c r="N26" s="351"/>
      <c r="O26" s="352"/>
      <c r="P26" s="352"/>
      <c r="Q26" s="62"/>
      <c r="R26" s="61"/>
      <c r="S26" s="61"/>
      <c r="T26" s="62"/>
      <c r="U26" s="59"/>
      <c r="V26" s="63"/>
    </row>
    <row r="27" spans="1:22" ht="21" hidden="1" customHeight="1" x14ac:dyDescent="0.25">
      <c r="A27" s="288"/>
      <c r="B27" s="335"/>
      <c r="C27" s="335"/>
      <c r="D27" s="336"/>
      <c r="E27" s="351"/>
      <c r="F27" s="352"/>
      <c r="G27" s="352"/>
      <c r="H27" s="352"/>
      <c r="I27" s="352"/>
      <c r="J27" s="351"/>
      <c r="K27" s="352"/>
      <c r="L27" s="352"/>
      <c r="M27" s="365"/>
      <c r="N27" s="351"/>
      <c r="O27" s="352"/>
      <c r="P27" s="352"/>
      <c r="Q27" s="62"/>
      <c r="R27" s="61"/>
      <c r="S27" s="61"/>
      <c r="T27" s="62"/>
      <c r="U27" s="59"/>
      <c r="V27" s="63"/>
    </row>
    <row r="28" spans="1:22" ht="21" hidden="1" customHeight="1" x14ac:dyDescent="0.25">
      <c r="A28" s="288"/>
      <c r="B28" s="335"/>
      <c r="C28" s="335"/>
      <c r="D28" s="336"/>
      <c r="E28" s="351"/>
      <c r="F28" s="352"/>
      <c r="G28" s="352"/>
      <c r="H28" s="352"/>
      <c r="I28" s="352"/>
      <c r="J28" s="351"/>
      <c r="K28" s="352"/>
      <c r="L28" s="352"/>
      <c r="M28" s="365"/>
      <c r="N28" s="351"/>
      <c r="O28" s="352"/>
      <c r="P28" s="352"/>
      <c r="Q28" s="62"/>
      <c r="R28" s="61"/>
      <c r="S28" s="61"/>
      <c r="T28" s="62"/>
      <c r="U28" s="59"/>
      <c r="V28" s="63"/>
    </row>
    <row r="29" spans="1:22" ht="21" hidden="1" customHeight="1" x14ac:dyDescent="0.25">
      <c r="A29" s="288"/>
      <c r="B29" s="335"/>
      <c r="C29" s="335"/>
      <c r="D29" s="336"/>
      <c r="E29" s="351"/>
      <c r="F29" s="352"/>
      <c r="G29" s="352"/>
      <c r="H29" s="352"/>
      <c r="I29" s="352"/>
      <c r="J29" s="351"/>
      <c r="K29" s="352"/>
      <c r="L29" s="352"/>
      <c r="M29" s="365"/>
      <c r="N29" s="351"/>
      <c r="O29" s="352"/>
      <c r="P29" s="352"/>
      <c r="Q29" s="62"/>
      <c r="R29" s="61"/>
      <c r="S29" s="61"/>
      <c r="T29" s="62"/>
      <c r="U29" s="59"/>
      <c r="V29" s="63"/>
    </row>
    <row r="30" spans="1:22" ht="21" hidden="1" customHeight="1" x14ac:dyDescent="0.25">
      <c r="A30" s="288"/>
      <c r="B30" s="335"/>
      <c r="C30" s="335"/>
      <c r="D30" s="336"/>
      <c r="E30" s="351"/>
      <c r="F30" s="352"/>
      <c r="G30" s="352"/>
      <c r="H30" s="352"/>
      <c r="I30" s="352"/>
      <c r="J30" s="351"/>
      <c r="K30" s="352"/>
      <c r="L30" s="352"/>
      <c r="M30" s="365"/>
      <c r="N30" s="351"/>
      <c r="O30" s="352"/>
      <c r="P30" s="352"/>
      <c r="Q30" s="62"/>
      <c r="R30" s="61"/>
      <c r="S30" s="61"/>
      <c r="T30" s="62"/>
      <c r="U30" s="59"/>
      <c r="V30" s="63"/>
    </row>
    <row r="31" spans="1:22" ht="21" hidden="1" customHeight="1" x14ac:dyDescent="0.25">
      <c r="A31" s="288"/>
      <c r="B31" s="335"/>
      <c r="C31" s="335"/>
      <c r="D31" s="336"/>
      <c r="E31" s="351"/>
      <c r="F31" s="352"/>
      <c r="G31" s="352"/>
      <c r="H31" s="352"/>
      <c r="I31" s="352"/>
      <c r="J31" s="351"/>
      <c r="K31" s="352"/>
      <c r="L31" s="352"/>
      <c r="M31" s="365"/>
      <c r="N31" s="351"/>
      <c r="O31" s="352"/>
      <c r="P31" s="352"/>
      <c r="Q31" s="62"/>
      <c r="R31" s="61"/>
      <c r="S31" s="61"/>
      <c r="T31" s="62"/>
      <c r="U31" s="40"/>
      <c r="V31" s="63"/>
    </row>
    <row r="32" spans="1:22" ht="21" hidden="1" customHeight="1" x14ac:dyDescent="0.25">
      <c r="A32" s="288"/>
      <c r="B32" s="335"/>
      <c r="C32" s="335"/>
      <c r="D32" s="336"/>
      <c r="E32" s="351"/>
      <c r="F32" s="352"/>
      <c r="G32" s="352"/>
      <c r="H32" s="352"/>
      <c r="I32" s="352"/>
      <c r="J32" s="351"/>
      <c r="K32" s="352"/>
      <c r="L32" s="352"/>
      <c r="M32" s="365"/>
      <c r="N32" s="351"/>
      <c r="O32" s="352"/>
      <c r="P32" s="352"/>
      <c r="Q32" s="62"/>
      <c r="R32" s="61"/>
      <c r="S32" s="61"/>
      <c r="T32" s="62"/>
      <c r="U32" s="40"/>
      <c r="V32" s="63"/>
    </row>
    <row r="33" spans="1:22" ht="21" hidden="1" customHeight="1" x14ac:dyDescent="0.25">
      <c r="A33" s="288"/>
      <c r="B33" s="335"/>
      <c r="C33" s="335"/>
      <c r="D33" s="336"/>
      <c r="E33" s="351"/>
      <c r="F33" s="352"/>
      <c r="G33" s="352"/>
      <c r="H33" s="352"/>
      <c r="I33" s="352"/>
      <c r="J33" s="351"/>
      <c r="K33" s="352"/>
      <c r="L33" s="352"/>
      <c r="M33" s="365"/>
      <c r="N33" s="351"/>
      <c r="O33" s="352"/>
      <c r="P33" s="352"/>
      <c r="Q33" s="62"/>
      <c r="R33" s="61"/>
      <c r="S33" s="61"/>
      <c r="T33" s="62"/>
      <c r="U33" s="40"/>
      <c r="V33" s="63"/>
    </row>
    <row r="34" spans="1:22" ht="21" hidden="1" customHeight="1" x14ac:dyDescent="0.25">
      <c r="A34" s="288"/>
      <c r="B34" s="335"/>
      <c r="C34" s="335"/>
      <c r="D34" s="336"/>
      <c r="E34" s="351"/>
      <c r="F34" s="352"/>
      <c r="G34" s="352"/>
      <c r="H34" s="352"/>
      <c r="I34" s="352"/>
      <c r="J34" s="351"/>
      <c r="K34" s="352"/>
      <c r="L34" s="352"/>
      <c r="M34" s="365"/>
      <c r="N34" s="351"/>
      <c r="O34" s="352"/>
      <c r="P34" s="352"/>
      <c r="Q34" s="62"/>
      <c r="R34" s="61"/>
      <c r="S34" s="61"/>
      <c r="T34" s="62"/>
      <c r="U34" s="40"/>
      <c r="V34" s="63"/>
    </row>
    <row r="35" spans="1:22" ht="21" hidden="1" customHeight="1" x14ac:dyDescent="0.25">
      <c r="A35" s="288"/>
      <c r="B35" s="335"/>
      <c r="C35" s="335"/>
      <c r="D35" s="336"/>
      <c r="E35" s="351"/>
      <c r="F35" s="352"/>
      <c r="G35" s="352"/>
      <c r="H35" s="352"/>
      <c r="I35" s="352"/>
      <c r="J35" s="351"/>
      <c r="K35" s="352"/>
      <c r="L35" s="352"/>
      <c r="M35" s="365"/>
      <c r="N35" s="351"/>
      <c r="O35" s="352"/>
      <c r="P35" s="352"/>
      <c r="Q35" s="62"/>
      <c r="R35" s="61"/>
      <c r="S35" s="61"/>
      <c r="T35" s="62"/>
      <c r="U35" s="40"/>
      <c r="V35" s="63"/>
    </row>
    <row r="36" spans="1:22" ht="21" hidden="1" customHeight="1" x14ac:dyDescent="0.25">
      <c r="A36" s="288"/>
      <c r="B36" s="335"/>
      <c r="C36" s="335"/>
      <c r="D36" s="336"/>
      <c r="E36" s="351"/>
      <c r="F36" s="352"/>
      <c r="G36" s="352"/>
      <c r="H36" s="352"/>
      <c r="I36" s="352"/>
      <c r="J36" s="351"/>
      <c r="K36" s="352"/>
      <c r="L36" s="352"/>
      <c r="M36" s="365"/>
      <c r="N36" s="351"/>
      <c r="O36" s="352"/>
      <c r="P36" s="352"/>
      <c r="Q36" s="62"/>
      <c r="R36" s="61"/>
      <c r="S36" s="61"/>
      <c r="T36" s="62"/>
      <c r="U36" s="40"/>
      <c r="V36" s="63"/>
    </row>
    <row r="37" spans="1:22" ht="21" hidden="1" customHeight="1" x14ac:dyDescent="0.25">
      <c r="A37" s="288"/>
      <c r="B37" s="335"/>
      <c r="C37" s="335"/>
      <c r="D37" s="336"/>
      <c r="E37" s="351"/>
      <c r="F37" s="352"/>
      <c r="G37" s="352"/>
      <c r="H37" s="352"/>
      <c r="I37" s="352"/>
      <c r="J37" s="351"/>
      <c r="K37" s="352"/>
      <c r="L37" s="352"/>
      <c r="M37" s="365"/>
      <c r="N37" s="351"/>
      <c r="O37" s="352"/>
      <c r="P37" s="352"/>
      <c r="Q37" s="62"/>
      <c r="R37" s="61"/>
      <c r="S37" s="61"/>
      <c r="T37" s="62"/>
      <c r="U37" s="40"/>
      <c r="V37" s="63"/>
    </row>
    <row r="38" spans="1:22" ht="21" hidden="1" customHeight="1" x14ac:dyDescent="0.25">
      <c r="A38" s="288"/>
      <c r="B38" s="335"/>
      <c r="C38" s="335"/>
      <c r="D38" s="336"/>
      <c r="E38" s="351"/>
      <c r="F38" s="352"/>
      <c r="G38" s="352"/>
      <c r="H38" s="352"/>
      <c r="I38" s="352"/>
      <c r="J38" s="351"/>
      <c r="K38" s="352"/>
      <c r="L38" s="352"/>
      <c r="M38" s="365"/>
      <c r="N38" s="351"/>
      <c r="O38" s="352"/>
      <c r="P38" s="352"/>
      <c r="Q38" s="62"/>
      <c r="R38" s="61"/>
      <c r="S38" s="61"/>
      <c r="T38" s="62"/>
      <c r="U38" s="40"/>
      <c r="V38" s="63"/>
    </row>
    <row r="39" spans="1:22" ht="21" hidden="1" customHeight="1" x14ac:dyDescent="0.25">
      <c r="A39" s="288"/>
      <c r="B39" s="335"/>
      <c r="C39" s="335"/>
      <c r="D39" s="336"/>
      <c r="E39" s="351"/>
      <c r="F39" s="352"/>
      <c r="G39" s="352"/>
      <c r="H39" s="352"/>
      <c r="I39" s="352"/>
      <c r="J39" s="351"/>
      <c r="K39" s="352"/>
      <c r="L39" s="352"/>
      <c r="M39" s="365"/>
      <c r="N39" s="351"/>
      <c r="O39" s="352"/>
      <c r="P39" s="352"/>
      <c r="Q39" s="62"/>
      <c r="R39" s="61"/>
      <c r="S39" s="61"/>
      <c r="T39" s="62"/>
      <c r="U39" s="40"/>
      <c r="V39" s="63"/>
    </row>
    <row r="40" spans="1:22" ht="21" hidden="1" customHeight="1" x14ac:dyDescent="0.25">
      <c r="A40" s="288"/>
      <c r="B40" s="335"/>
      <c r="C40" s="335"/>
      <c r="D40" s="336"/>
      <c r="E40" s="351"/>
      <c r="F40" s="352"/>
      <c r="G40" s="352"/>
      <c r="H40" s="352"/>
      <c r="I40" s="352"/>
      <c r="J40" s="351"/>
      <c r="K40" s="352"/>
      <c r="L40" s="352"/>
      <c r="M40" s="365"/>
      <c r="N40" s="351"/>
      <c r="O40" s="352"/>
      <c r="P40" s="352"/>
      <c r="Q40" s="62"/>
      <c r="R40" s="61"/>
      <c r="S40" s="61"/>
      <c r="T40" s="62"/>
      <c r="U40" s="40"/>
      <c r="V40" s="63"/>
    </row>
    <row r="41" spans="1:22" ht="21" hidden="1" customHeight="1" x14ac:dyDescent="0.25">
      <c r="A41" s="288"/>
      <c r="B41" s="335"/>
      <c r="C41" s="335"/>
      <c r="D41" s="336"/>
      <c r="E41" s="351"/>
      <c r="F41" s="352"/>
      <c r="G41" s="352"/>
      <c r="H41" s="352"/>
      <c r="I41" s="352"/>
      <c r="J41" s="351"/>
      <c r="K41" s="352"/>
      <c r="L41" s="352"/>
      <c r="M41" s="365"/>
      <c r="N41" s="351"/>
      <c r="O41" s="352"/>
      <c r="P41" s="352"/>
      <c r="Q41" s="62"/>
      <c r="R41" s="61"/>
      <c r="S41" s="61"/>
      <c r="T41" s="62"/>
      <c r="U41" s="40"/>
      <c r="V41" s="63"/>
    </row>
    <row r="42" spans="1:22" ht="21" hidden="1" customHeight="1" x14ac:dyDescent="0.25">
      <c r="A42" s="288"/>
      <c r="B42" s="335"/>
      <c r="C42" s="335"/>
      <c r="D42" s="336"/>
      <c r="E42" s="351"/>
      <c r="F42" s="352"/>
      <c r="G42" s="352"/>
      <c r="H42" s="352"/>
      <c r="I42" s="352"/>
      <c r="J42" s="351"/>
      <c r="K42" s="352"/>
      <c r="L42" s="352"/>
      <c r="M42" s="365"/>
      <c r="N42" s="351"/>
      <c r="O42" s="352"/>
      <c r="P42" s="352"/>
      <c r="Q42" s="62"/>
      <c r="R42" s="61"/>
      <c r="S42" s="61"/>
      <c r="T42" s="62"/>
      <c r="U42" s="40"/>
      <c r="V42" s="63"/>
    </row>
    <row r="43" spans="1:22" ht="21" hidden="1" customHeight="1" x14ac:dyDescent="0.25">
      <c r="A43" s="288"/>
      <c r="B43" s="335"/>
      <c r="C43" s="335"/>
      <c r="D43" s="336"/>
      <c r="E43" s="351"/>
      <c r="F43" s="352"/>
      <c r="G43" s="352"/>
      <c r="H43" s="352"/>
      <c r="I43" s="352"/>
      <c r="J43" s="351"/>
      <c r="K43" s="352"/>
      <c r="L43" s="352"/>
      <c r="M43" s="365"/>
      <c r="N43" s="351"/>
      <c r="O43" s="352"/>
      <c r="P43" s="352"/>
      <c r="Q43" s="62"/>
      <c r="R43" s="61"/>
      <c r="S43" s="61"/>
      <c r="T43" s="62"/>
      <c r="U43" s="40"/>
      <c r="V43" s="63"/>
    </row>
    <row r="44" spans="1:22" ht="21" hidden="1" customHeight="1" x14ac:dyDescent="0.25">
      <c r="A44" s="288"/>
      <c r="B44" s="335"/>
      <c r="C44" s="335"/>
      <c r="D44" s="336"/>
      <c r="E44" s="351"/>
      <c r="F44" s="352"/>
      <c r="G44" s="352"/>
      <c r="H44" s="352"/>
      <c r="I44" s="352"/>
      <c r="J44" s="351"/>
      <c r="K44" s="352"/>
      <c r="L44" s="352"/>
      <c r="M44" s="365"/>
      <c r="N44" s="351"/>
      <c r="O44" s="352"/>
      <c r="P44" s="352"/>
      <c r="Q44" s="62"/>
      <c r="R44" s="61"/>
      <c r="S44" s="61"/>
      <c r="T44" s="62"/>
      <c r="U44" s="40"/>
      <c r="V44" s="63"/>
    </row>
    <row r="45" spans="1:22" ht="21" hidden="1" customHeight="1" x14ac:dyDescent="0.25">
      <c r="A45" s="288"/>
      <c r="B45" s="335"/>
      <c r="C45" s="335"/>
      <c r="D45" s="336"/>
      <c r="E45" s="351"/>
      <c r="F45" s="352"/>
      <c r="G45" s="352"/>
      <c r="H45" s="352"/>
      <c r="I45" s="352"/>
      <c r="J45" s="351"/>
      <c r="K45" s="352"/>
      <c r="L45" s="352"/>
      <c r="M45" s="365"/>
      <c r="N45" s="351"/>
      <c r="O45" s="352"/>
      <c r="P45" s="352"/>
      <c r="Q45" s="62"/>
      <c r="R45" s="61"/>
      <c r="S45" s="61"/>
      <c r="T45" s="62"/>
      <c r="U45" s="40"/>
      <c r="V45" s="63"/>
    </row>
    <row r="46" spans="1:22" ht="21" hidden="1" customHeight="1" x14ac:dyDescent="0.25">
      <c r="A46" s="288"/>
      <c r="B46" s="335"/>
      <c r="C46" s="335"/>
      <c r="D46" s="336"/>
      <c r="E46" s="351"/>
      <c r="F46" s="352"/>
      <c r="G46" s="352"/>
      <c r="H46" s="352"/>
      <c r="I46" s="352"/>
      <c r="J46" s="351"/>
      <c r="K46" s="352"/>
      <c r="L46" s="352"/>
      <c r="M46" s="365"/>
      <c r="N46" s="351"/>
      <c r="O46" s="352"/>
      <c r="P46" s="352"/>
      <c r="Q46" s="62"/>
      <c r="R46" s="61"/>
      <c r="S46" s="61"/>
      <c r="T46" s="62"/>
      <c r="U46" s="40"/>
      <c r="V46" s="63"/>
    </row>
    <row r="47" spans="1:22" ht="21" hidden="1" customHeight="1" x14ac:dyDescent="0.25">
      <c r="A47" s="288"/>
      <c r="B47" s="335"/>
      <c r="C47" s="335"/>
      <c r="D47" s="336"/>
      <c r="E47" s="351"/>
      <c r="F47" s="352"/>
      <c r="G47" s="352"/>
      <c r="H47" s="352"/>
      <c r="I47" s="352"/>
      <c r="J47" s="351"/>
      <c r="K47" s="352"/>
      <c r="L47" s="352"/>
      <c r="M47" s="365"/>
      <c r="N47" s="351"/>
      <c r="O47" s="352"/>
      <c r="P47" s="352"/>
      <c r="Q47" s="62"/>
      <c r="R47" s="61"/>
      <c r="S47" s="61"/>
      <c r="T47" s="62"/>
      <c r="U47" s="40"/>
      <c r="V47" s="63"/>
    </row>
    <row r="48" spans="1:22" ht="21" hidden="1" customHeight="1" x14ac:dyDescent="0.25">
      <c r="A48" s="288"/>
      <c r="B48" s="335"/>
      <c r="C48" s="335"/>
      <c r="D48" s="336"/>
      <c r="E48" s="351"/>
      <c r="F48" s="352"/>
      <c r="G48" s="352"/>
      <c r="H48" s="352"/>
      <c r="I48" s="352"/>
      <c r="J48" s="351"/>
      <c r="K48" s="352"/>
      <c r="L48" s="352"/>
      <c r="M48" s="365"/>
      <c r="N48" s="351"/>
      <c r="O48" s="352"/>
      <c r="P48" s="352"/>
      <c r="Q48" s="62"/>
      <c r="R48" s="61"/>
      <c r="S48" s="61"/>
      <c r="T48" s="62"/>
      <c r="U48" s="40"/>
      <c r="V48" s="63"/>
    </row>
    <row r="49" spans="1:22" ht="21" hidden="1" customHeight="1" x14ac:dyDescent="0.25">
      <c r="A49" s="288"/>
      <c r="B49" s="335"/>
      <c r="C49" s="335"/>
      <c r="D49" s="336"/>
      <c r="E49" s="351"/>
      <c r="F49" s="352"/>
      <c r="G49" s="352"/>
      <c r="H49" s="352"/>
      <c r="I49" s="352"/>
      <c r="J49" s="351"/>
      <c r="K49" s="352"/>
      <c r="L49" s="352"/>
      <c r="M49" s="365"/>
      <c r="N49" s="351"/>
      <c r="O49" s="352"/>
      <c r="P49" s="352"/>
      <c r="Q49" s="62"/>
      <c r="R49" s="61"/>
      <c r="S49" s="61"/>
      <c r="T49" s="62"/>
      <c r="U49" s="40"/>
      <c r="V49" s="63"/>
    </row>
    <row r="50" spans="1:22" ht="21" hidden="1" customHeight="1" x14ac:dyDescent="0.25">
      <c r="A50" s="288"/>
      <c r="B50" s="335"/>
      <c r="C50" s="335"/>
      <c r="D50" s="336"/>
      <c r="E50" s="351"/>
      <c r="F50" s="352"/>
      <c r="G50" s="352"/>
      <c r="H50" s="352"/>
      <c r="I50" s="352"/>
      <c r="J50" s="351"/>
      <c r="K50" s="352"/>
      <c r="L50" s="352"/>
      <c r="M50" s="365"/>
      <c r="N50" s="351"/>
      <c r="O50" s="352"/>
      <c r="P50" s="352"/>
      <c r="Q50" s="62"/>
      <c r="R50" s="61"/>
      <c r="S50" s="61"/>
      <c r="T50" s="62"/>
      <c r="U50" s="40"/>
      <c r="V50" s="63"/>
    </row>
    <row r="51" spans="1:22" ht="21" hidden="1" customHeight="1" x14ac:dyDescent="0.25">
      <c r="A51" s="288"/>
      <c r="B51" s="335"/>
      <c r="C51" s="335"/>
      <c r="D51" s="336"/>
      <c r="E51" s="351"/>
      <c r="F51" s="352"/>
      <c r="G51" s="352"/>
      <c r="H51" s="352"/>
      <c r="I51" s="352"/>
      <c r="J51" s="351"/>
      <c r="K51" s="352"/>
      <c r="L51" s="352"/>
      <c r="M51" s="365"/>
      <c r="N51" s="351"/>
      <c r="O51" s="352"/>
      <c r="P51" s="352"/>
      <c r="Q51" s="62"/>
      <c r="R51" s="61"/>
      <c r="S51" s="61"/>
      <c r="T51" s="62"/>
      <c r="U51" s="40"/>
      <c r="V51" s="63"/>
    </row>
    <row r="52" spans="1:22" ht="21" hidden="1" customHeight="1" x14ac:dyDescent="0.25">
      <c r="A52" s="288"/>
      <c r="B52" s="335"/>
      <c r="C52" s="335"/>
      <c r="D52" s="336"/>
      <c r="E52" s="351"/>
      <c r="F52" s="352"/>
      <c r="G52" s="354"/>
      <c r="H52" s="352"/>
      <c r="I52" s="352"/>
      <c r="J52" s="351"/>
      <c r="K52" s="354"/>
      <c r="L52" s="354"/>
      <c r="M52" s="365"/>
      <c r="N52" s="351"/>
      <c r="O52" s="354"/>
      <c r="P52" s="352"/>
      <c r="Q52" s="62"/>
      <c r="R52" s="61"/>
      <c r="S52" s="61"/>
      <c r="T52" s="62"/>
      <c r="U52" s="40"/>
      <c r="V52" s="63"/>
    </row>
    <row r="53" spans="1:22" ht="21" hidden="1" customHeight="1" x14ac:dyDescent="0.25">
      <c r="A53" s="288"/>
      <c r="B53" s="335"/>
      <c r="C53" s="335"/>
      <c r="D53" s="336"/>
      <c r="E53" s="351"/>
      <c r="F53" s="352"/>
      <c r="G53" s="352"/>
      <c r="H53" s="352"/>
      <c r="I53" s="352"/>
      <c r="J53" s="351"/>
      <c r="K53" s="352"/>
      <c r="L53" s="352"/>
      <c r="M53" s="365"/>
      <c r="N53" s="351"/>
      <c r="O53" s="352"/>
      <c r="P53" s="352"/>
      <c r="Q53" s="62"/>
      <c r="R53" s="61"/>
      <c r="S53" s="61"/>
      <c r="T53" s="62"/>
      <c r="U53" s="40"/>
      <c r="V53" s="63"/>
    </row>
    <row r="54" spans="1:22" ht="21" hidden="1" customHeight="1" x14ac:dyDescent="0.25">
      <c r="A54" s="288"/>
      <c r="B54" s="335"/>
      <c r="C54" s="335"/>
      <c r="D54" s="336"/>
      <c r="E54" s="351"/>
      <c r="F54" s="352"/>
      <c r="G54" s="352"/>
      <c r="H54" s="352"/>
      <c r="I54" s="352"/>
      <c r="J54" s="351"/>
      <c r="K54" s="352"/>
      <c r="L54" s="352"/>
      <c r="M54" s="365"/>
      <c r="N54" s="351"/>
      <c r="O54" s="352"/>
      <c r="P54" s="352"/>
      <c r="Q54" s="62"/>
      <c r="R54" s="61"/>
      <c r="S54" s="61"/>
      <c r="T54" s="62"/>
      <c r="U54" s="40"/>
      <c r="V54" s="63"/>
    </row>
    <row r="55" spans="1:22" ht="21" hidden="1" customHeight="1" x14ac:dyDescent="0.25">
      <c r="A55" s="288"/>
      <c r="B55" s="335"/>
      <c r="C55" s="335"/>
      <c r="D55" s="336"/>
      <c r="E55" s="351"/>
      <c r="F55" s="352"/>
      <c r="G55" s="352"/>
      <c r="H55" s="352"/>
      <c r="I55" s="352"/>
      <c r="J55" s="351"/>
      <c r="K55" s="352"/>
      <c r="L55" s="352"/>
      <c r="M55" s="365"/>
      <c r="N55" s="351"/>
      <c r="O55" s="352"/>
      <c r="P55" s="352"/>
      <c r="Q55" s="62"/>
      <c r="R55" s="61"/>
      <c r="S55" s="61"/>
      <c r="T55" s="62"/>
      <c r="U55" s="40"/>
      <c r="V55" s="63"/>
    </row>
    <row r="56" spans="1:22" ht="21" hidden="1" customHeight="1" x14ac:dyDescent="0.25">
      <c r="A56" s="288"/>
      <c r="B56" s="335"/>
      <c r="C56" s="335"/>
      <c r="D56" s="336"/>
      <c r="E56" s="351"/>
      <c r="F56" s="352"/>
      <c r="G56" s="352"/>
      <c r="H56" s="352"/>
      <c r="I56" s="352"/>
      <c r="J56" s="351"/>
      <c r="K56" s="352"/>
      <c r="L56" s="352"/>
      <c r="M56" s="365"/>
      <c r="N56" s="351"/>
      <c r="O56" s="352"/>
      <c r="P56" s="352"/>
      <c r="Q56" s="62"/>
      <c r="R56" s="61"/>
      <c r="S56" s="61"/>
      <c r="T56" s="62"/>
      <c r="U56" s="40"/>
      <c r="V56" s="63"/>
    </row>
    <row r="57" spans="1:22" ht="21" hidden="1" customHeight="1" x14ac:dyDescent="0.25">
      <c r="A57" s="296"/>
      <c r="B57" s="341"/>
      <c r="C57" s="341"/>
      <c r="D57" s="342"/>
      <c r="E57" s="355"/>
      <c r="F57" s="356"/>
      <c r="G57" s="356"/>
      <c r="H57" s="356"/>
      <c r="I57" s="356"/>
      <c r="J57" s="355"/>
      <c r="K57" s="356"/>
      <c r="L57" s="356"/>
      <c r="M57" s="366"/>
      <c r="N57" s="355"/>
      <c r="O57" s="356"/>
      <c r="P57" s="356"/>
      <c r="Q57" s="65"/>
      <c r="R57" s="64"/>
      <c r="S57" s="64"/>
      <c r="T57" s="65"/>
      <c r="U57" s="46"/>
      <c r="V57" s="66"/>
    </row>
    <row r="58" spans="1:22" ht="13.5" customHeight="1" x14ac:dyDescent="0.25">
      <c r="A58" s="331"/>
      <c r="B58" s="339"/>
      <c r="C58" s="339"/>
      <c r="D58" s="339"/>
      <c r="E58" s="339"/>
      <c r="F58" s="339"/>
      <c r="G58" s="339"/>
      <c r="H58" s="339"/>
      <c r="I58" s="339"/>
      <c r="J58" s="339"/>
      <c r="K58" s="339"/>
      <c r="L58" s="339"/>
      <c r="M58" s="339"/>
      <c r="N58" s="339"/>
      <c r="O58" s="339"/>
      <c r="P58" s="339"/>
    </row>
    <row r="59" spans="1:22" ht="24" customHeight="1" x14ac:dyDescent="0.25">
      <c r="A59" s="358"/>
      <c r="B59" s="339"/>
      <c r="C59" s="329" t="s">
        <v>166</v>
      </c>
      <c r="D59" s="329"/>
      <c r="E59" s="329"/>
      <c r="F59" s="329"/>
      <c r="G59" s="329"/>
      <c r="H59" s="329"/>
      <c r="I59" s="329"/>
      <c r="J59" s="329"/>
      <c r="K59" s="359"/>
      <c r="L59" s="359"/>
      <c r="M59" s="359"/>
      <c r="N59" s="359"/>
      <c r="O59" s="359"/>
      <c r="P59" s="359"/>
      <c r="Q59" s="68"/>
      <c r="R59" s="68"/>
      <c r="S59" s="68"/>
      <c r="T59" s="68"/>
      <c r="U59" s="68"/>
    </row>
    <row r="60" spans="1:22" x14ac:dyDescent="0.25">
      <c r="B60" s="68"/>
      <c r="C60" s="68"/>
      <c r="D60" s="68"/>
      <c r="E60" s="68"/>
      <c r="F60" s="68"/>
      <c r="G60" s="68"/>
      <c r="H60" s="68"/>
      <c r="I60" s="68"/>
      <c r="J60" s="68"/>
      <c r="K60" s="68"/>
      <c r="L60" s="68"/>
      <c r="M60" s="68"/>
      <c r="N60" s="68"/>
      <c r="O60" s="68"/>
      <c r="P60" s="68"/>
      <c r="Q60" s="68"/>
      <c r="R60" s="68"/>
      <c r="S60" s="68"/>
      <c r="T60" s="68"/>
      <c r="U60" s="68"/>
    </row>
    <row r="61" spans="1:22" x14ac:dyDescent="0.25">
      <c r="A61" s="69"/>
    </row>
    <row r="62" spans="1:22" x14ac:dyDescent="0.25">
      <c r="A62" s="498"/>
      <c r="B62" s="498"/>
      <c r="C62" s="67"/>
      <c r="D62" s="67"/>
      <c r="E62" s="67"/>
      <c r="F62" s="67"/>
      <c r="G62" s="67"/>
      <c r="H62" s="67"/>
      <c r="I62" s="67"/>
      <c r="J62" s="67"/>
      <c r="K62" s="67"/>
      <c r="L62" s="67"/>
      <c r="M62" s="67"/>
      <c r="N62" s="67"/>
      <c r="O62" s="67"/>
      <c r="P62" s="67"/>
      <c r="Q62" s="67"/>
      <c r="R62" s="67"/>
      <c r="S62" s="67"/>
      <c r="T62" s="67"/>
      <c r="U62" s="67"/>
    </row>
    <row r="63" spans="1:22" x14ac:dyDescent="0.25">
      <c r="A63" s="498"/>
      <c r="B63" s="498"/>
      <c r="C63" s="67"/>
      <c r="D63" s="67"/>
      <c r="E63" s="67"/>
      <c r="F63" s="67"/>
      <c r="G63" s="67"/>
      <c r="H63" s="67"/>
      <c r="I63" s="67"/>
      <c r="J63" s="67"/>
      <c r="K63" s="67"/>
      <c r="L63" s="67"/>
      <c r="M63" s="67"/>
      <c r="N63" s="67"/>
      <c r="O63" s="67"/>
      <c r="P63" s="67"/>
      <c r="Q63" s="67"/>
      <c r="R63" s="67"/>
      <c r="S63" s="67"/>
      <c r="T63" s="67"/>
      <c r="U63" s="67"/>
    </row>
  </sheetData>
  <mergeCells count="12">
    <mergeCell ref="A62:B62"/>
    <mergeCell ref="A63:B63"/>
    <mergeCell ref="A1:V1"/>
    <mergeCell ref="A4:A6"/>
    <mergeCell ref="B4:B6"/>
    <mergeCell ref="C4:C6"/>
    <mergeCell ref="D4:D6"/>
    <mergeCell ref="E4:I4"/>
    <mergeCell ref="V4:V6"/>
    <mergeCell ref="E5:I5"/>
    <mergeCell ref="J4:U4"/>
    <mergeCell ref="J5:U5"/>
  </mergeCells>
  <printOptions horizontalCentered="1"/>
  <pageMargins left="0" right="0" top="0.75" bottom="0.25" header="0.3" footer="0.3"/>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63"/>
  <sheetViews>
    <sheetView topLeftCell="A10" workbookViewId="0">
      <selection activeCell="U18" sqref="U18"/>
    </sheetView>
  </sheetViews>
  <sheetFormatPr defaultColWidth="9.28515625" defaultRowHeight="16.5" x14ac:dyDescent="0.25"/>
  <cols>
    <col min="1" max="1" width="3.7109375" style="50" customWidth="1"/>
    <col min="2" max="2" width="7.42578125" style="48" hidden="1" customWidth="1"/>
    <col min="3" max="3" width="12.85546875" style="48" customWidth="1"/>
    <col min="4" max="4" width="16.28515625" style="48" customWidth="1"/>
    <col min="5" max="19" width="8.42578125" style="48" customWidth="1"/>
    <col min="20" max="20" width="7.42578125" style="48" customWidth="1"/>
    <col min="21" max="21" width="7.28515625" style="48" customWidth="1"/>
    <col min="22" max="22" width="8.42578125" style="48" hidden="1" customWidth="1"/>
    <col min="23" max="49" width="9.28515625" style="48"/>
    <col min="50" max="50" width="5" style="48" customWidth="1"/>
    <col min="51" max="51" width="15.28515625" style="48" customWidth="1"/>
    <col min="52" max="52" width="18.42578125" style="48" customWidth="1"/>
    <col min="53" max="57" width="9.7109375" style="48" customWidth="1"/>
    <col min="58" max="58" width="9" style="48" bestFit="1" customWidth="1"/>
    <col min="59" max="59" width="2.28515625" style="48" customWidth="1"/>
    <col min="60" max="60" width="9.28515625" style="48" customWidth="1"/>
    <col min="61" max="61" width="1.7109375" style="48" customWidth="1"/>
    <col min="62" max="62" width="11.42578125" style="48" bestFit="1" customWidth="1"/>
    <col min="63" max="63" width="2.28515625" style="48" customWidth="1"/>
    <col min="64" max="64" width="9" style="48" bestFit="1" customWidth="1"/>
    <col min="65" max="65" width="1.7109375" style="48" customWidth="1"/>
    <col min="66" max="66" width="8" style="48" customWidth="1"/>
    <col min="67" max="67" width="1.42578125" style="48" customWidth="1"/>
    <col min="68" max="68" width="7.7109375" style="48" customWidth="1"/>
    <col min="69" max="69" width="19.42578125" style="48" customWidth="1"/>
    <col min="70" max="71" width="9.28515625" style="48" customWidth="1"/>
    <col min="72" max="72" width="10.28515625" style="48" customWidth="1"/>
    <col min="73" max="74" width="9.28515625" style="48" customWidth="1"/>
    <col min="75" max="75" width="19" style="48" customWidth="1"/>
    <col min="76" max="76" width="11" style="48" customWidth="1"/>
    <col min="77" max="77" width="9.28515625" style="48" customWidth="1"/>
    <col min="78" max="79" width="10" style="48" customWidth="1"/>
    <col min="80" max="82" width="9.28515625" style="48" customWidth="1"/>
    <col min="83" max="16384" width="9.28515625" style="48"/>
  </cols>
  <sheetData>
    <row r="1" spans="1:22" ht="24.75" customHeight="1" x14ac:dyDescent="0.25">
      <c r="A1" s="499" t="s">
        <v>135</v>
      </c>
      <c r="B1" s="499"/>
      <c r="C1" s="499"/>
      <c r="D1" s="499"/>
      <c r="E1" s="499"/>
      <c r="F1" s="499"/>
      <c r="G1" s="499"/>
      <c r="H1" s="499"/>
      <c r="I1" s="499"/>
      <c r="J1" s="499"/>
      <c r="K1" s="499"/>
      <c r="L1" s="499"/>
      <c r="M1" s="499"/>
      <c r="N1" s="499"/>
      <c r="O1" s="499"/>
      <c r="P1" s="499"/>
      <c r="Q1" s="500"/>
      <c r="R1" s="500"/>
      <c r="S1" s="500"/>
      <c r="T1" s="500"/>
      <c r="U1" s="500"/>
      <c r="V1" s="500"/>
    </row>
    <row r="2" spans="1:22" ht="7.5" customHeight="1" x14ac:dyDescent="0.25">
      <c r="A2" s="330"/>
      <c r="B2" s="330"/>
      <c r="C2" s="330"/>
      <c r="D2" s="330"/>
      <c r="E2" s="330"/>
      <c r="F2" s="330"/>
      <c r="G2" s="330"/>
      <c r="H2" s="330"/>
      <c r="I2" s="330"/>
      <c r="J2" s="330"/>
      <c r="K2" s="330"/>
      <c r="L2" s="330"/>
      <c r="M2" s="330"/>
      <c r="N2" s="330"/>
      <c r="O2" s="330"/>
      <c r="P2" s="330"/>
      <c r="Q2" s="49"/>
      <c r="R2" s="49"/>
      <c r="S2" s="49"/>
      <c r="T2" s="49"/>
      <c r="U2" s="49"/>
      <c r="V2" s="49"/>
    </row>
    <row r="3" spans="1:22" ht="18.75" customHeight="1" x14ac:dyDescent="0.25">
      <c r="A3" s="331"/>
      <c r="B3" s="332"/>
      <c r="C3" s="332"/>
      <c r="D3" s="332"/>
      <c r="E3" s="332"/>
      <c r="F3" s="332"/>
      <c r="G3" s="332"/>
      <c r="H3" s="332"/>
      <c r="I3" s="332"/>
      <c r="J3" s="332"/>
      <c r="K3" s="332"/>
      <c r="L3" s="332"/>
      <c r="M3" s="332"/>
      <c r="N3" s="332"/>
      <c r="O3" s="332"/>
      <c r="P3" s="332"/>
      <c r="Q3" s="51"/>
      <c r="R3" s="51"/>
      <c r="S3" s="51"/>
      <c r="T3" s="51"/>
      <c r="U3" s="51"/>
      <c r="V3" s="52"/>
    </row>
    <row r="4" spans="1:22" ht="18.75" customHeight="1" x14ac:dyDescent="0.25">
      <c r="A4" s="501" t="s">
        <v>2</v>
      </c>
      <c r="B4" s="501" t="s">
        <v>63</v>
      </c>
      <c r="C4" s="501" t="s">
        <v>4</v>
      </c>
      <c r="D4" s="501" t="s">
        <v>71</v>
      </c>
      <c r="E4" s="514" t="s">
        <v>5</v>
      </c>
      <c r="F4" s="515"/>
      <c r="G4" s="515"/>
      <c r="H4" s="515"/>
      <c r="I4" s="515"/>
      <c r="J4" s="504" t="s">
        <v>6</v>
      </c>
      <c r="K4" s="505"/>
      <c r="L4" s="505"/>
      <c r="M4" s="505"/>
      <c r="N4" s="505"/>
      <c r="O4" s="505"/>
      <c r="P4" s="505"/>
      <c r="Q4" s="505"/>
      <c r="R4" s="505"/>
      <c r="S4" s="505"/>
      <c r="T4" s="505"/>
      <c r="U4" s="506"/>
      <c r="V4" s="507" t="s">
        <v>8</v>
      </c>
    </row>
    <row r="5" spans="1:22" ht="18.75" customHeight="1" x14ac:dyDescent="0.25">
      <c r="A5" s="502"/>
      <c r="B5" s="502"/>
      <c r="C5" s="502"/>
      <c r="D5" s="502"/>
      <c r="E5" s="512" t="s">
        <v>64</v>
      </c>
      <c r="F5" s="513"/>
      <c r="G5" s="513"/>
      <c r="H5" s="513"/>
      <c r="I5" s="513"/>
      <c r="J5" s="504" t="s">
        <v>64</v>
      </c>
      <c r="K5" s="505"/>
      <c r="L5" s="505"/>
      <c r="M5" s="505"/>
      <c r="N5" s="505"/>
      <c r="O5" s="505"/>
      <c r="P5" s="505"/>
      <c r="Q5" s="505"/>
      <c r="R5" s="505"/>
      <c r="S5" s="505"/>
      <c r="T5" s="505"/>
      <c r="U5" s="506"/>
      <c r="V5" s="508"/>
    </row>
    <row r="6" spans="1:22" s="53" customFormat="1" ht="21.75" customHeight="1" x14ac:dyDescent="0.25">
      <c r="A6" s="503"/>
      <c r="B6" s="503"/>
      <c r="C6" s="503"/>
      <c r="D6" s="503"/>
      <c r="E6" s="360">
        <v>1</v>
      </c>
      <c r="F6" s="360">
        <v>3</v>
      </c>
      <c r="G6" s="360">
        <v>6</v>
      </c>
      <c r="H6" s="360">
        <v>9</v>
      </c>
      <c r="I6" s="360">
        <v>12</v>
      </c>
      <c r="J6" s="360">
        <v>1</v>
      </c>
      <c r="K6" s="360">
        <v>2</v>
      </c>
      <c r="L6" s="360">
        <v>3</v>
      </c>
      <c r="M6" s="360">
        <v>4</v>
      </c>
      <c r="N6" s="333">
        <v>5</v>
      </c>
      <c r="O6" s="333">
        <v>6</v>
      </c>
      <c r="P6" s="360">
        <v>7</v>
      </c>
      <c r="Q6" s="35">
        <v>8</v>
      </c>
      <c r="R6" s="463">
        <v>9</v>
      </c>
      <c r="S6" s="465">
        <v>10</v>
      </c>
      <c r="T6" s="35">
        <v>11</v>
      </c>
      <c r="U6" s="35">
        <v>12</v>
      </c>
      <c r="V6" s="509"/>
    </row>
    <row r="7" spans="1:22" s="55" customFormat="1" ht="21" customHeight="1" x14ac:dyDescent="0.25">
      <c r="A7" s="361" t="s">
        <v>17</v>
      </c>
      <c r="B7" s="361" t="s">
        <v>18</v>
      </c>
      <c r="C7" s="361" t="s">
        <v>19</v>
      </c>
      <c r="D7" s="361" t="s">
        <v>72</v>
      </c>
      <c r="E7" s="361">
        <v>1</v>
      </c>
      <c r="F7" s="361">
        <v>2</v>
      </c>
      <c r="G7" s="361">
        <v>3</v>
      </c>
      <c r="H7" s="361">
        <v>4</v>
      </c>
      <c r="I7" s="361">
        <v>5</v>
      </c>
      <c r="J7" s="361">
        <v>6</v>
      </c>
      <c r="K7" s="361">
        <v>7</v>
      </c>
      <c r="L7" s="361">
        <v>8</v>
      </c>
      <c r="M7" s="361">
        <v>9</v>
      </c>
      <c r="N7" s="361">
        <v>10</v>
      </c>
      <c r="O7" s="361">
        <v>11</v>
      </c>
      <c r="P7" s="361">
        <v>12</v>
      </c>
      <c r="Q7" s="36">
        <v>13</v>
      </c>
      <c r="R7" s="37">
        <v>14</v>
      </c>
      <c r="S7" s="36">
        <v>15</v>
      </c>
      <c r="T7" s="36">
        <v>16</v>
      </c>
      <c r="U7" s="36">
        <v>17</v>
      </c>
      <c r="V7" s="36">
        <v>18</v>
      </c>
    </row>
    <row r="8" spans="1:22" ht="21" customHeight="1" x14ac:dyDescent="0.25">
      <c r="A8" s="288">
        <v>1</v>
      </c>
      <c r="B8" s="288" t="s">
        <v>20</v>
      </c>
      <c r="C8" s="335" t="s">
        <v>73</v>
      </c>
      <c r="D8" s="336" t="s">
        <v>74</v>
      </c>
      <c r="E8" s="337">
        <v>62230.6</v>
      </c>
      <c r="F8" s="337">
        <v>64543.4</v>
      </c>
      <c r="G8" s="337">
        <v>66311.399999999994</v>
      </c>
      <c r="H8" s="337">
        <v>64822</v>
      </c>
      <c r="I8" s="337">
        <v>68933</v>
      </c>
      <c r="J8" s="337">
        <v>71080</v>
      </c>
      <c r="K8" s="337">
        <v>71443</v>
      </c>
      <c r="L8" s="337">
        <v>70013</v>
      </c>
      <c r="M8" s="337">
        <v>67720</v>
      </c>
      <c r="N8" s="337">
        <v>66690</v>
      </c>
      <c r="O8" s="337">
        <v>67285</v>
      </c>
      <c r="P8" s="337">
        <v>66279</v>
      </c>
      <c r="Q8" s="39">
        <v>66831</v>
      </c>
      <c r="R8" s="40">
        <v>64078</v>
      </c>
      <c r="S8" s="38"/>
      <c r="T8" s="39"/>
      <c r="U8" s="38"/>
      <c r="V8" s="41"/>
    </row>
    <row r="9" spans="1:22" ht="21" customHeight="1" x14ac:dyDescent="0.25">
      <c r="A9" s="288">
        <v>2</v>
      </c>
      <c r="B9" s="288" t="s">
        <v>22</v>
      </c>
      <c r="C9" s="335" t="s">
        <v>75</v>
      </c>
      <c r="D9" s="336" t="s">
        <v>76</v>
      </c>
      <c r="E9" s="337">
        <v>325460</v>
      </c>
      <c r="F9" s="337">
        <v>328650</v>
      </c>
      <c r="G9" s="337">
        <v>338910</v>
      </c>
      <c r="H9" s="337">
        <v>353810</v>
      </c>
      <c r="I9" s="337">
        <v>365000</v>
      </c>
      <c r="J9" s="337">
        <v>401000</v>
      </c>
      <c r="K9" s="337">
        <v>401000</v>
      </c>
      <c r="L9" s="337">
        <v>419000</v>
      </c>
      <c r="M9" s="337">
        <f>351*1000</f>
        <v>351000</v>
      </c>
      <c r="N9" s="337">
        <f>350*1000</f>
        <v>350000</v>
      </c>
      <c r="O9" s="337">
        <f>339*1000</f>
        <v>339000</v>
      </c>
      <c r="P9" s="337">
        <f>359*1000</f>
        <v>359000</v>
      </c>
      <c r="Q9" s="39">
        <f>340*1000</f>
        <v>340000</v>
      </c>
      <c r="R9" s="40">
        <f>342*1000</f>
        <v>342000</v>
      </c>
      <c r="S9" s="38"/>
      <c r="T9" s="39"/>
      <c r="U9" s="38"/>
      <c r="V9" s="41"/>
    </row>
    <row r="10" spans="1:22" ht="21" customHeight="1" x14ac:dyDescent="0.25">
      <c r="A10" s="288">
        <v>3</v>
      </c>
      <c r="B10" s="288" t="s">
        <v>24</v>
      </c>
      <c r="C10" s="335" t="s">
        <v>77</v>
      </c>
      <c r="D10" s="336" t="s">
        <v>78</v>
      </c>
      <c r="E10" s="337">
        <v>72000</v>
      </c>
      <c r="F10" s="337">
        <v>71245</v>
      </c>
      <c r="G10" s="337">
        <v>77826</v>
      </c>
      <c r="H10" s="337">
        <v>71666</v>
      </c>
      <c r="I10" s="337">
        <v>71880</v>
      </c>
      <c r="J10" s="337">
        <v>75789</v>
      </c>
      <c r="K10" s="337">
        <v>80426</v>
      </c>
      <c r="L10" s="337">
        <v>79693</v>
      </c>
      <c r="M10" s="337">
        <v>79962</v>
      </c>
      <c r="N10" s="337">
        <v>81320</v>
      </c>
      <c r="O10" s="337">
        <v>79777</v>
      </c>
      <c r="P10" s="337">
        <v>81391</v>
      </c>
      <c r="Q10" s="39">
        <v>79213</v>
      </c>
      <c r="R10" s="40">
        <v>78304</v>
      </c>
      <c r="S10" s="38">
        <v>81824</v>
      </c>
      <c r="T10" s="39"/>
      <c r="U10" s="38"/>
      <c r="V10" s="41"/>
    </row>
    <row r="11" spans="1:22" ht="21" customHeight="1" x14ac:dyDescent="0.25">
      <c r="A11" s="288">
        <v>4</v>
      </c>
      <c r="B11" s="288" t="s">
        <v>26</v>
      </c>
      <c r="C11" s="335" t="s">
        <v>27</v>
      </c>
      <c r="D11" s="336" t="s">
        <v>79</v>
      </c>
      <c r="E11" s="337">
        <v>108900</v>
      </c>
      <c r="F11" s="337">
        <v>111800</v>
      </c>
      <c r="G11" s="337">
        <v>107300</v>
      </c>
      <c r="H11" s="337">
        <v>111300</v>
      </c>
      <c r="I11" s="337">
        <v>112000</v>
      </c>
      <c r="J11" s="337">
        <v>113000</v>
      </c>
      <c r="K11" s="337">
        <v>114000</v>
      </c>
      <c r="L11" s="337">
        <v>112000</v>
      </c>
      <c r="M11" s="337">
        <f>115*1000</f>
        <v>115000</v>
      </c>
      <c r="N11" s="337">
        <f>111*1000</f>
        <v>111000</v>
      </c>
      <c r="O11" s="337">
        <f>116*1000</f>
        <v>116000</v>
      </c>
      <c r="P11" s="337">
        <f>114*1000</f>
        <v>114000</v>
      </c>
      <c r="Q11" s="39">
        <f>112*1000</f>
        <v>112000</v>
      </c>
      <c r="R11" s="40">
        <f>116*1000</f>
        <v>116000</v>
      </c>
      <c r="S11" s="38">
        <f>114*1000</f>
        <v>114000</v>
      </c>
      <c r="T11" s="39"/>
      <c r="U11" s="38"/>
      <c r="V11" s="41"/>
    </row>
    <row r="12" spans="1:22" ht="21" customHeight="1" x14ac:dyDescent="0.25">
      <c r="A12" s="288">
        <v>5</v>
      </c>
      <c r="B12" s="288" t="s">
        <v>28</v>
      </c>
      <c r="C12" s="335" t="s">
        <v>80</v>
      </c>
      <c r="D12" s="336" t="s">
        <v>79</v>
      </c>
      <c r="E12" s="337">
        <v>55816</v>
      </c>
      <c r="F12" s="337">
        <v>57203</v>
      </c>
      <c r="G12" s="337">
        <v>57387</v>
      </c>
      <c r="H12" s="337">
        <v>56710</v>
      </c>
      <c r="I12" s="337">
        <v>55703</v>
      </c>
      <c r="J12" s="337">
        <v>56178</v>
      </c>
      <c r="K12" s="337">
        <v>57485</v>
      </c>
      <c r="L12" s="337">
        <v>58639</v>
      </c>
      <c r="M12" s="337">
        <v>56747</v>
      </c>
      <c r="N12" s="337">
        <v>56595</v>
      </c>
      <c r="O12" s="337">
        <v>57969</v>
      </c>
      <c r="P12" s="337">
        <v>57575</v>
      </c>
      <c r="Q12" s="39">
        <v>57060</v>
      </c>
      <c r="R12" s="40">
        <v>58314</v>
      </c>
      <c r="S12" s="38">
        <v>55648</v>
      </c>
      <c r="T12" s="39"/>
      <c r="U12" s="38"/>
      <c r="V12" s="41"/>
    </row>
    <row r="13" spans="1:22" ht="21" customHeight="1" x14ac:dyDescent="0.25">
      <c r="A13" s="288">
        <v>6</v>
      </c>
      <c r="B13" s="288" t="s">
        <v>30</v>
      </c>
      <c r="C13" s="335" t="s">
        <v>31</v>
      </c>
      <c r="D13" s="336" t="s">
        <v>79</v>
      </c>
      <c r="E13" s="337">
        <v>45019.32</v>
      </c>
      <c r="F13" s="337">
        <v>49947.12</v>
      </c>
      <c r="G13" s="337">
        <v>46748.22</v>
      </c>
      <c r="H13" s="337">
        <v>47929</v>
      </c>
      <c r="I13" s="337">
        <v>43521</v>
      </c>
      <c r="J13" s="337">
        <v>48983</v>
      </c>
      <c r="K13" s="337">
        <v>49441</v>
      </c>
      <c r="L13" s="337">
        <v>53754</v>
      </c>
      <c r="M13" s="337">
        <v>50521</v>
      </c>
      <c r="N13" s="337">
        <v>49022</v>
      </c>
      <c r="O13" s="337">
        <v>49059</v>
      </c>
      <c r="P13" s="337">
        <v>53842</v>
      </c>
      <c r="Q13" s="39">
        <v>36742</v>
      </c>
      <c r="R13" s="40">
        <v>53111</v>
      </c>
      <c r="S13" s="38">
        <v>54408</v>
      </c>
      <c r="T13" s="39"/>
      <c r="U13" s="38"/>
      <c r="V13" s="41"/>
    </row>
    <row r="14" spans="1:22" ht="21" customHeight="1" x14ac:dyDescent="0.25">
      <c r="A14" s="288">
        <v>7</v>
      </c>
      <c r="B14" s="288" t="s">
        <v>32</v>
      </c>
      <c r="C14" s="335" t="s">
        <v>33</v>
      </c>
      <c r="D14" s="336" t="s">
        <v>79</v>
      </c>
      <c r="E14" s="337">
        <v>33872.952149999997</v>
      </c>
      <c r="F14" s="337">
        <v>33476.703549999998</v>
      </c>
      <c r="G14" s="337">
        <v>33681.656600000002</v>
      </c>
      <c r="H14" s="337">
        <v>34888.199999999997</v>
      </c>
      <c r="I14" s="337">
        <v>33859.800000000003</v>
      </c>
      <c r="J14" s="337">
        <v>35973.300000000003</v>
      </c>
      <c r="K14" s="337">
        <v>35397.9</v>
      </c>
      <c r="L14" s="337">
        <v>39601.699999999997</v>
      </c>
      <c r="M14" s="337">
        <f>36393200/1000</f>
        <v>36393.199999999997</v>
      </c>
      <c r="N14" s="337">
        <f>37542300/1000</f>
        <v>37542.300000000003</v>
      </c>
      <c r="O14" s="337">
        <f>37355100/1000</f>
        <v>37355.1</v>
      </c>
      <c r="P14" s="337">
        <f>38428400/1000</f>
        <v>38428.400000000001</v>
      </c>
      <c r="Q14" s="39">
        <f>30334400/1000</f>
        <v>30334.400000000001</v>
      </c>
      <c r="R14" s="40">
        <f>38419600/1000</f>
        <v>38419.599999999999</v>
      </c>
      <c r="S14" s="38"/>
      <c r="T14" s="39"/>
      <c r="U14" s="38"/>
      <c r="V14" s="41"/>
    </row>
    <row r="15" spans="1:22" ht="21" customHeight="1" x14ac:dyDescent="0.25">
      <c r="A15" s="288">
        <v>8</v>
      </c>
      <c r="B15" s="288" t="s">
        <v>34</v>
      </c>
      <c r="C15" s="335" t="s">
        <v>35</v>
      </c>
      <c r="D15" s="336" t="s">
        <v>81</v>
      </c>
      <c r="E15" s="337">
        <v>2222.8000000000002</v>
      </c>
      <c r="F15" s="337">
        <v>2211.5</v>
      </c>
      <c r="G15" s="337">
        <v>2088.1</v>
      </c>
      <c r="H15" s="337">
        <v>2220</v>
      </c>
      <c r="I15" s="337">
        <v>2310</v>
      </c>
      <c r="J15" s="337">
        <v>2310</v>
      </c>
      <c r="K15" s="337">
        <v>3690</v>
      </c>
      <c r="L15" s="337">
        <v>2110</v>
      </c>
      <c r="M15" s="337">
        <v>2200</v>
      </c>
      <c r="N15" s="337">
        <v>2130</v>
      </c>
      <c r="O15" s="337">
        <f>210*10</f>
        <v>2100</v>
      </c>
      <c r="P15" s="337">
        <f>224*10</f>
        <v>2240</v>
      </c>
      <c r="Q15" s="39">
        <f>219*10</f>
        <v>2190</v>
      </c>
      <c r="R15" s="40">
        <f>238*10</f>
        <v>2380</v>
      </c>
      <c r="S15" s="38">
        <f>215*10</f>
        <v>2150</v>
      </c>
      <c r="T15" s="39">
        <f>219*10</f>
        <v>2190</v>
      </c>
      <c r="U15" s="38"/>
      <c r="V15" s="41"/>
    </row>
    <row r="16" spans="1:22" ht="21" customHeight="1" x14ac:dyDescent="0.25">
      <c r="A16" s="288">
        <v>9</v>
      </c>
      <c r="B16" s="288" t="s">
        <v>36</v>
      </c>
      <c r="C16" s="335" t="s">
        <v>82</v>
      </c>
      <c r="D16" s="336" t="s">
        <v>76</v>
      </c>
      <c r="E16" s="337">
        <v>54410</v>
      </c>
      <c r="F16" s="337">
        <v>57280</v>
      </c>
      <c r="G16" s="337">
        <v>56180</v>
      </c>
      <c r="H16" s="337">
        <v>55360</v>
      </c>
      <c r="I16" s="337">
        <v>59950</v>
      </c>
      <c r="J16" s="337">
        <v>59420</v>
      </c>
      <c r="K16" s="337">
        <v>50960</v>
      </c>
      <c r="L16" s="337">
        <v>63510</v>
      </c>
      <c r="M16" s="337">
        <v>64910</v>
      </c>
      <c r="N16" s="337">
        <v>60610</v>
      </c>
      <c r="O16" s="337">
        <f>53.92*1000</f>
        <v>53920</v>
      </c>
      <c r="P16" s="337">
        <f>64.59*1000</f>
        <v>64590</v>
      </c>
      <c r="Q16" s="39">
        <f>61.59*1000</f>
        <v>61590</v>
      </c>
      <c r="R16" s="40">
        <f>68.53*1000</f>
        <v>68530</v>
      </c>
      <c r="S16" s="38">
        <f>76.06*1000</f>
        <v>76060</v>
      </c>
      <c r="T16" s="39">
        <f>62.66*1000</f>
        <v>62660</v>
      </c>
      <c r="U16" s="38"/>
      <c r="V16" s="41"/>
    </row>
    <row r="17" spans="1:22" ht="21" customHeight="1" x14ac:dyDescent="0.25">
      <c r="A17" s="288">
        <v>10</v>
      </c>
      <c r="B17" s="288" t="s">
        <v>38</v>
      </c>
      <c r="C17" s="335" t="s">
        <v>39</v>
      </c>
      <c r="D17" s="336" t="s">
        <v>83</v>
      </c>
      <c r="E17" s="337">
        <v>9099.2999999999993</v>
      </c>
      <c r="F17" s="337">
        <v>9103.1299999999992</v>
      </c>
      <c r="G17" s="337">
        <v>8984.6</v>
      </c>
      <c r="H17" s="337">
        <v>9332.5499999999993</v>
      </c>
      <c r="I17" s="337">
        <v>9780</v>
      </c>
      <c r="J17" s="337">
        <v>10602</v>
      </c>
      <c r="K17" s="337">
        <v>8600</v>
      </c>
      <c r="L17" s="337">
        <v>9304</v>
      </c>
      <c r="M17" s="337">
        <v>9273</v>
      </c>
      <c r="N17" s="337">
        <v>8773</v>
      </c>
      <c r="O17" s="337">
        <v>9010</v>
      </c>
      <c r="P17" s="337">
        <v>9477</v>
      </c>
      <c r="Q17" s="39">
        <v>8668</v>
      </c>
      <c r="R17" s="40">
        <v>9648</v>
      </c>
      <c r="S17" s="38">
        <v>9998</v>
      </c>
      <c r="T17" s="39">
        <v>9392</v>
      </c>
      <c r="U17" s="38"/>
      <c r="V17" s="41"/>
    </row>
    <row r="18" spans="1:22" ht="21" customHeight="1" x14ac:dyDescent="0.25">
      <c r="A18" s="288">
        <v>11</v>
      </c>
      <c r="B18" s="288" t="s">
        <v>40</v>
      </c>
      <c r="C18" s="335" t="s">
        <v>84</v>
      </c>
      <c r="D18" s="336" t="s">
        <v>76</v>
      </c>
      <c r="E18" s="337">
        <v>54355.22</v>
      </c>
      <c r="F18" s="337">
        <v>52284</v>
      </c>
      <c r="G18" s="337">
        <v>49070</v>
      </c>
      <c r="H18" s="337">
        <v>52100</v>
      </c>
      <c r="I18" s="337">
        <v>54890</v>
      </c>
      <c r="J18" s="337">
        <v>51000</v>
      </c>
      <c r="K18" s="337">
        <v>48300</v>
      </c>
      <c r="L18" s="337">
        <v>53300</v>
      </c>
      <c r="M18" s="337">
        <v>53320</v>
      </c>
      <c r="N18" s="337">
        <v>50300</v>
      </c>
      <c r="O18" s="337">
        <v>50720</v>
      </c>
      <c r="P18" s="337">
        <v>54210</v>
      </c>
      <c r="Q18" s="39">
        <v>51890</v>
      </c>
      <c r="R18" s="40">
        <v>56400</v>
      </c>
      <c r="S18" s="38">
        <v>53520</v>
      </c>
      <c r="T18" s="39">
        <v>51300</v>
      </c>
      <c r="U18" s="337">
        <v>57400</v>
      </c>
      <c r="V18" s="41"/>
    </row>
    <row r="19" spans="1:22" ht="21" customHeight="1" x14ac:dyDescent="0.25">
      <c r="A19" s="288">
        <v>12</v>
      </c>
      <c r="B19" s="288" t="s">
        <v>42</v>
      </c>
      <c r="C19" s="335" t="s">
        <v>43</v>
      </c>
      <c r="D19" s="336" t="s">
        <v>85</v>
      </c>
      <c r="E19" s="337">
        <v>36302</v>
      </c>
      <c r="F19" s="337">
        <v>39243</v>
      </c>
      <c r="G19" s="337">
        <v>37849</v>
      </c>
      <c r="H19" s="337">
        <v>36160</v>
      </c>
      <c r="I19" s="337">
        <v>39017</v>
      </c>
      <c r="J19" s="337">
        <v>38734</v>
      </c>
      <c r="K19" s="337">
        <v>39297</v>
      </c>
      <c r="L19" s="337">
        <v>38249</v>
      </c>
      <c r="M19" s="337">
        <v>38711</v>
      </c>
      <c r="N19" s="337">
        <v>40196</v>
      </c>
      <c r="O19" s="337">
        <v>39197</v>
      </c>
      <c r="P19" s="337">
        <v>38707</v>
      </c>
      <c r="Q19" s="39">
        <v>40033</v>
      </c>
      <c r="R19" s="40">
        <v>40778</v>
      </c>
      <c r="S19" s="38">
        <v>41592</v>
      </c>
      <c r="T19" s="39"/>
      <c r="U19" s="38"/>
      <c r="V19" s="41"/>
    </row>
    <row r="20" spans="1:22" ht="21" customHeight="1" x14ac:dyDescent="0.25">
      <c r="A20" s="288">
        <v>13</v>
      </c>
      <c r="B20" s="288" t="s">
        <v>44</v>
      </c>
      <c r="C20" s="335" t="s">
        <v>86</v>
      </c>
      <c r="D20" s="336" t="s">
        <v>76</v>
      </c>
      <c r="E20" s="337">
        <v>18494.53</v>
      </c>
      <c r="F20" s="337">
        <v>17960</v>
      </c>
      <c r="G20" s="337">
        <v>18450.900000000001</v>
      </c>
      <c r="H20" s="337">
        <v>18824.7</v>
      </c>
      <c r="I20" s="337">
        <v>21221</v>
      </c>
      <c r="J20" s="337">
        <v>18000</v>
      </c>
      <c r="K20" s="337">
        <v>18864</v>
      </c>
      <c r="L20" s="337">
        <v>18920</v>
      </c>
      <c r="M20" s="337">
        <v>20585</v>
      </c>
      <c r="N20" s="337">
        <v>20312</v>
      </c>
      <c r="O20" s="337">
        <v>19333</v>
      </c>
      <c r="P20" s="337">
        <v>20575</v>
      </c>
      <c r="Q20" s="39">
        <v>19475</v>
      </c>
      <c r="R20" s="40">
        <v>20335</v>
      </c>
      <c r="S20" s="38">
        <v>21843</v>
      </c>
      <c r="T20" s="39"/>
      <c r="U20" s="38"/>
      <c r="V20" s="41"/>
    </row>
    <row r="21" spans="1:22" ht="21" customHeight="1" x14ac:dyDescent="0.25">
      <c r="A21" s="288">
        <v>14</v>
      </c>
      <c r="B21" s="288" t="s">
        <v>46</v>
      </c>
      <c r="C21" s="335" t="s">
        <v>87</v>
      </c>
      <c r="D21" s="336" t="s">
        <v>76</v>
      </c>
      <c r="E21" s="337">
        <v>25407.78</v>
      </c>
      <c r="F21" s="337">
        <v>26123.82</v>
      </c>
      <c r="G21" s="337">
        <v>24578.5</v>
      </c>
      <c r="H21" s="337">
        <v>25589</v>
      </c>
      <c r="I21" s="337">
        <v>24777</v>
      </c>
      <c r="J21" s="337">
        <v>27157</v>
      </c>
      <c r="K21" s="337">
        <v>24719</v>
      </c>
      <c r="L21" s="337">
        <v>28575</v>
      </c>
      <c r="M21" s="337">
        <v>28946</v>
      </c>
      <c r="N21" s="337">
        <v>29928</v>
      </c>
      <c r="O21" s="337">
        <v>27588</v>
      </c>
      <c r="P21" s="337">
        <v>28259</v>
      </c>
      <c r="Q21" s="39">
        <v>29708</v>
      </c>
      <c r="R21" s="40">
        <v>29696</v>
      </c>
      <c r="S21" s="38">
        <v>32272</v>
      </c>
      <c r="T21" s="39">
        <v>3017</v>
      </c>
      <c r="U21" s="38"/>
      <c r="V21" s="41"/>
    </row>
    <row r="22" spans="1:22" ht="21" customHeight="1" x14ac:dyDescent="0.25">
      <c r="A22" s="288">
        <v>15</v>
      </c>
      <c r="B22" s="288" t="s">
        <v>48</v>
      </c>
      <c r="C22" s="335" t="s">
        <v>88</v>
      </c>
      <c r="D22" s="336" t="s">
        <v>89</v>
      </c>
      <c r="E22" s="337">
        <v>112237.97</v>
      </c>
      <c r="F22" s="337">
        <v>115845.34</v>
      </c>
      <c r="G22" s="337">
        <v>111740.29</v>
      </c>
      <c r="H22" s="337">
        <v>110790.02</v>
      </c>
      <c r="I22" s="337">
        <v>119341</v>
      </c>
      <c r="J22" s="337">
        <v>119155</v>
      </c>
      <c r="K22" s="337">
        <v>105639</v>
      </c>
      <c r="L22" s="337">
        <v>112585</v>
      </c>
      <c r="M22" s="337">
        <v>128369</v>
      </c>
      <c r="N22" s="337">
        <v>125857</v>
      </c>
      <c r="O22" s="337">
        <v>113145</v>
      </c>
      <c r="P22" s="337">
        <v>125458</v>
      </c>
      <c r="Q22" s="340">
        <v>115469</v>
      </c>
      <c r="R22" s="40">
        <v>118796</v>
      </c>
      <c r="S22" s="38">
        <v>127912</v>
      </c>
      <c r="T22" s="39">
        <v>128858</v>
      </c>
      <c r="U22" s="38"/>
      <c r="V22" s="41"/>
    </row>
    <row r="23" spans="1:22" ht="21" customHeight="1" x14ac:dyDescent="0.25">
      <c r="A23" s="296">
        <v>16</v>
      </c>
      <c r="B23" s="296" t="s">
        <v>50</v>
      </c>
      <c r="C23" s="341" t="s">
        <v>158</v>
      </c>
      <c r="D23" s="342" t="s">
        <v>90</v>
      </c>
      <c r="E23" s="343">
        <v>48693.05</v>
      </c>
      <c r="F23" s="343">
        <v>50929.57</v>
      </c>
      <c r="G23" s="343">
        <v>50148.54</v>
      </c>
      <c r="H23" s="343">
        <v>49409.66</v>
      </c>
      <c r="I23" s="343">
        <v>56238</v>
      </c>
      <c r="J23" s="343">
        <v>55789</v>
      </c>
      <c r="K23" s="343">
        <v>52483</v>
      </c>
      <c r="L23" s="343">
        <v>51891</v>
      </c>
      <c r="M23" s="343">
        <v>55914</v>
      </c>
      <c r="N23" s="343">
        <v>51933</v>
      </c>
      <c r="O23" s="343">
        <v>49036</v>
      </c>
      <c r="P23" s="343">
        <v>54895</v>
      </c>
      <c r="Q23" s="363">
        <v>52688</v>
      </c>
      <c r="R23" s="46">
        <v>54982</v>
      </c>
      <c r="S23" s="44">
        <v>59352</v>
      </c>
      <c r="T23" s="45">
        <v>58269</v>
      </c>
      <c r="U23" s="44"/>
      <c r="V23" s="47"/>
    </row>
    <row r="24" spans="1:22" ht="21" hidden="1" customHeight="1" x14ac:dyDescent="0.25">
      <c r="A24" s="345"/>
      <c r="B24" s="346"/>
      <c r="C24" s="346"/>
      <c r="D24" s="347"/>
      <c r="E24" s="348"/>
      <c r="F24" s="349"/>
      <c r="G24" s="349"/>
      <c r="H24" s="349"/>
      <c r="I24" s="349"/>
      <c r="J24" s="348"/>
      <c r="K24" s="349"/>
      <c r="L24" s="349"/>
      <c r="M24" s="349"/>
      <c r="N24" s="348"/>
      <c r="O24" s="349"/>
      <c r="P24" s="349"/>
      <c r="Q24" s="58"/>
      <c r="R24" s="57"/>
      <c r="S24" s="57"/>
      <c r="T24" s="58"/>
      <c r="U24" s="59"/>
      <c r="V24" s="60"/>
    </row>
    <row r="25" spans="1:22" ht="21" hidden="1" customHeight="1" x14ac:dyDescent="0.25">
      <c r="A25" s="288"/>
      <c r="B25" s="335"/>
      <c r="C25" s="335"/>
      <c r="D25" s="336"/>
      <c r="E25" s="351"/>
      <c r="F25" s="352"/>
      <c r="G25" s="352"/>
      <c r="H25" s="352"/>
      <c r="I25" s="352"/>
      <c r="J25" s="351"/>
      <c r="K25" s="352"/>
      <c r="L25" s="352"/>
      <c r="M25" s="352"/>
      <c r="N25" s="351"/>
      <c r="O25" s="352"/>
      <c r="P25" s="352"/>
      <c r="Q25" s="62"/>
      <c r="R25" s="61"/>
      <c r="S25" s="61"/>
      <c r="T25" s="62"/>
      <c r="U25" s="59"/>
      <c r="V25" s="63"/>
    </row>
    <row r="26" spans="1:22" ht="21" hidden="1" customHeight="1" x14ac:dyDescent="0.25">
      <c r="A26" s="288"/>
      <c r="B26" s="335"/>
      <c r="C26" s="335"/>
      <c r="D26" s="336"/>
      <c r="E26" s="351"/>
      <c r="F26" s="352"/>
      <c r="G26" s="352"/>
      <c r="H26" s="352"/>
      <c r="I26" s="352"/>
      <c r="J26" s="351"/>
      <c r="K26" s="352"/>
      <c r="L26" s="352"/>
      <c r="M26" s="352"/>
      <c r="N26" s="351"/>
      <c r="O26" s="352"/>
      <c r="P26" s="352"/>
      <c r="Q26" s="62"/>
      <c r="R26" s="61"/>
      <c r="S26" s="61"/>
      <c r="T26" s="62"/>
      <c r="U26" s="59"/>
      <c r="V26" s="63"/>
    </row>
    <row r="27" spans="1:22" ht="21" hidden="1" customHeight="1" x14ac:dyDescent="0.25">
      <c r="A27" s="288"/>
      <c r="B27" s="335"/>
      <c r="C27" s="335"/>
      <c r="D27" s="336"/>
      <c r="E27" s="351"/>
      <c r="F27" s="352"/>
      <c r="G27" s="352"/>
      <c r="H27" s="352"/>
      <c r="I27" s="352"/>
      <c r="J27" s="351"/>
      <c r="K27" s="352"/>
      <c r="L27" s="352"/>
      <c r="M27" s="352"/>
      <c r="N27" s="351"/>
      <c r="O27" s="352"/>
      <c r="P27" s="352"/>
      <c r="Q27" s="62"/>
      <c r="R27" s="61"/>
      <c r="S27" s="61"/>
      <c r="T27" s="62"/>
      <c r="U27" s="59"/>
      <c r="V27" s="63"/>
    </row>
    <row r="28" spans="1:22" ht="21" hidden="1" customHeight="1" x14ac:dyDescent="0.25">
      <c r="A28" s="288"/>
      <c r="B28" s="335"/>
      <c r="C28" s="335"/>
      <c r="D28" s="336"/>
      <c r="E28" s="351"/>
      <c r="F28" s="352"/>
      <c r="G28" s="352"/>
      <c r="H28" s="352"/>
      <c r="I28" s="352"/>
      <c r="J28" s="351"/>
      <c r="K28" s="352"/>
      <c r="L28" s="352"/>
      <c r="M28" s="352"/>
      <c r="N28" s="351"/>
      <c r="O28" s="352"/>
      <c r="P28" s="352"/>
      <c r="Q28" s="62"/>
      <c r="R28" s="61"/>
      <c r="S28" s="61"/>
      <c r="T28" s="62"/>
      <c r="U28" s="59"/>
      <c r="V28" s="63"/>
    </row>
    <row r="29" spans="1:22" ht="21" hidden="1" customHeight="1" x14ac:dyDescent="0.25">
      <c r="A29" s="288"/>
      <c r="B29" s="335"/>
      <c r="C29" s="335"/>
      <c r="D29" s="336"/>
      <c r="E29" s="351"/>
      <c r="F29" s="352"/>
      <c r="G29" s="352"/>
      <c r="H29" s="352"/>
      <c r="I29" s="352"/>
      <c r="J29" s="351"/>
      <c r="K29" s="352"/>
      <c r="L29" s="352"/>
      <c r="M29" s="352"/>
      <c r="N29" s="351"/>
      <c r="O29" s="352"/>
      <c r="P29" s="352"/>
      <c r="Q29" s="62"/>
      <c r="R29" s="61"/>
      <c r="S29" s="61"/>
      <c r="T29" s="62"/>
      <c r="U29" s="40"/>
      <c r="V29" s="63"/>
    </row>
    <row r="30" spans="1:22" ht="21" hidden="1" customHeight="1" x14ac:dyDescent="0.25">
      <c r="A30" s="288"/>
      <c r="B30" s="335"/>
      <c r="C30" s="335"/>
      <c r="D30" s="336"/>
      <c r="E30" s="351"/>
      <c r="F30" s="352"/>
      <c r="G30" s="352"/>
      <c r="H30" s="352"/>
      <c r="I30" s="352"/>
      <c r="J30" s="351"/>
      <c r="K30" s="352"/>
      <c r="L30" s="352"/>
      <c r="M30" s="352"/>
      <c r="N30" s="351"/>
      <c r="O30" s="352"/>
      <c r="P30" s="352"/>
      <c r="Q30" s="62"/>
      <c r="R30" s="61"/>
      <c r="S30" s="61"/>
      <c r="T30" s="62"/>
      <c r="U30" s="40"/>
      <c r="V30" s="63"/>
    </row>
    <row r="31" spans="1:22" ht="21" hidden="1" customHeight="1" x14ac:dyDescent="0.25">
      <c r="A31" s="288"/>
      <c r="B31" s="335"/>
      <c r="C31" s="335"/>
      <c r="D31" s="336"/>
      <c r="E31" s="351"/>
      <c r="F31" s="352"/>
      <c r="G31" s="352"/>
      <c r="H31" s="352"/>
      <c r="I31" s="352"/>
      <c r="J31" s="351"/>
      <c r="K31" s="352"/>
      <c r="L31" s="352"/>
      <c r="M31" s="352"/>
      <c r="N31" s="351"/>
      <c r="O31" s="352"/>
      <c r="P31" s="352"/>
      <c r="Q31" s="62"/>
      <c r="R31" s="61"/>
      <c r="S31" s="61"/>
      <c r="T31" s="62"/>
      <c r="U31" s="40"/>
      <c r="V31" s="63"/>
    </row>
    <row r="32" spans="1:22" ht="21" hidden="1" customHeight="1" x14ac:dyDescent="0.25">
      <c r="A32" s="288"/>
      <c r="B32" s="335"/>
      <c r="C32" s="335"/>
      <c r="D32" s="336"/>
      <c r="E32" s="351"/>
      <c r="F32" s="352"/>
      <c r="G32" s="352"/>
      <c r="H32" s="352"/>
      <c r="I32" s="352"/>
      <c r="J32" s="351"/>
      <c r="K32" s="352"/>
      <c r="L32" s="352"/>
      <c r="M32" s="352"/>
      <c r="N32" s="351"/>
      <c r="O32" s="352"/>
      <c r="P32" s="352"/>
      <c r="Q32" s="62"/>
      <c r="R32" s="61"/>
      <c r="S32" s="61"/>
      <c r="T32" s="62"/>
      <c r="U32" s="40"/>
      <c r="V32" s="63"/>
    </row>
    <row r="33" spans="1:22" ht="21" hidden="1" customHeight="1" x14ac:dyDescent="0.25">
      <c r="A33" s="288"/>
      <c r="B33" s="335"/>
      <c r="C33" s="335"/>
      <c r="D33" s="336"/>
      <c r="E33" s="351"/>
      <c r="F33" s="352"/>
      <c r="G33" s="352"/>
      <c r="H33" s="352"/>
      <c r="I33" s="352"/>
      <c r="J33" s="351"/>
      <c r="K33" s="352"/>
      <c r="L33" s="352"/>
      <c r="M33" s="352"/>
      <c r="N33" s="351"/>
      <c r="O33" s="352"/>
      <c r="P33" s="352"/>
      <c r="Q33" s="62"/>
      <c r="R33" s="61"/>
      <c r="S33" s="61"/>
      <c r="T33" s="62"/>
      <c r="U33" s="40"/>
      <c r="V33" s="63"/>
    </row>
    <row r="34" spans="1:22" ht="21" hidden="1" customHeight="1" x14ac:dyDescent="0.25">
      <c r="A34" s="288"/>
      <c r="B34" s="335"/>
      <c r="C34" s="335"/>
      <c r="D34" s="336"/>
      <c r="E34" s="351"/>
      <c r="F34" s="352"/>
      <c r="G34" s="352"/>
      <c r="H34" s="352"/>
      <c r="I34" s="352"/>
      <c r="J34" s="351"/>
      <c r="K34" s="352"/>
      <c r="L34" s="352"/>
      <c r="M34" s="352"/>
      <c r="N34" s="351"/>
      <c r="O34" s="352"/>
      <c r="P34" s="352"/>
      <c r="Q34" s="62"/>
      <c r="R34" s="61"/>
      <c r="S34" s="61"/>
      <c r="T34" s="62"/>
      <c r="U34" s="40"/>
      <c r="V34" s="63"/>
    </row>
    <row r="35" spans="1:22" ht="21" hidden="1" customHeight="1" x14ac:dyDescent="0.25">
      <c r="A35" s="288"/>
      <c r="B35" s="335"/>
      <c r="C35" s="335"/>
      <c r="D35" s="336"/>
      <c r="E35" s="351"/>
      <c r="F35" s="352"/>
      <c r="G35" s="352"/>
      <c r="H35" s="352"/>
      <c r="I35" s="352"/>
      <c r="J35" s="351"/>
      <c r="K35" s="352"/>
      <c r="L35" s="352"/>
      <c r="M35" s="352"/>
      <c r="N35" s="351"/>
      <c r="O35" s="352"/>
      <c r="P35" s="352"/>
      <c r="Q35" s="62"/>
      <c r="R35" s="61"/>
      <c r="S35" s="61"/>
      <c r="T35" s="62"/>
      <c r="U35" s="40"/>
      <c r="V35" s="63"/>
    </row>
    <row r="36" spans="1:22" ht="21" hidden="1" customHeight="1" x14ac:dyDescent="0.25">
      <c r="A36" s="288"/>
      <c r="B36" s="335"/>
      <c r="C36" s="335"/>
      <c r="D36" s="336"/>
      <c r="E36" s="351"/>
      <c r="F36" s="352"/>
      <c r="G36" s="352"/>
      <c r="H36" s="352"/>
      <c r="I36" s="352"/>
      <c r="J36" s="351"/>
      <c r="K36" s="352"/>
      <c r="L36" s="352"/>
      <c r="M36" s="352"/>
      <c r="N36" s="351"/>
      <c r="O36" s="352"/>
      <c r="P36" s="352"/>
      <c r="Q36" s="62"/>
      <c r="R36" s="61"/>
      <c r="S36" s="61"/>
      <c r="T36" s="62"/>
      <c r="U36" s="40"/>
      <c r="V36" s="63"/>
    </row>
    <row r="37" spans="1:22" ht="21" hidden="1" customHeight="1" x14ac:dyDescent="0.25">
      <c r="A37" s="288"/>
      <c r="B37" s="335"/>
      <c r="C37" s="335"/>
      <c r="D37" s="336"/>
      <c r="E37" s="351"/>
      <c r="F37" s="352"/>
      <c r="G37" s="352"/>
      <c r="H37" s="352"/>
      <c r="I37" s="352"/>
      <c r="J37" s="351"/>
      <c r="K37" s="352"/>
      <c r="L37" s="352"/>
      <c r="M37" s="352"/>
      <c r="N37" s="351"/>
      <c r="O37" s="352"/>
      <c r="P37" s="352"/>
      <c r="Q37" s="62"/>
      <c r="R37" s="61"/>
      <c r="S37" s="61"/>
      <c r="T37" s="62"/>
      <c r="U37" s="40"/>
      <c r="V37" s="63"/>
    </row>
    <row r="38" spans="1:22" ht="21" hidden="1" customHeight="1" x14ac:dyDescent="0.25">
      <c r="A38" s="288"/>
      <c r="B38" s="335"/>
      <c r="C38" s="335"/>
      <c r="D38" s="336"/>
      <c r="E38" s="351"/>
      <c r="F38" s="352"/>
      <c r="G38" s="352"/>
      <c r="H38" s="352"/>
      <c r="I38" s="352"/>
      <c r="J38" s="351"/>
      <c r="K38" s="352"/>
      <c r="L38" s="352"/>
      <c r="M38" s="352"/>
      <c r="N38" s="351"/>
      <c r="O38" s="352"/>
      <c r="P38" s="352"/>
      <c r="Q38" s="62"/>
      <c r="R38" s="61"/>
      <c r="S38" s="61"/>
      <c r="T38" s="62"/>
      <c r="U38" s="40"/>
      <c r="V38" s="63"/>
    </row>
    <row r="39" spans="1:22" ht="21" hidden="1" customHeight="1" x14ac:dyDescent="0.25">
      <c r="A39" s="288"/>
      <c r="B39" s="335"/>
      <c r="C39" s="335"/>
      <c r="D39" s="336"/>
      <c r="E39" s="351"/>
      <c r="F39" s="352"/>
      <c r="G39" s="352"/>
      <c r="H39" s="352"/>
      <c r="I39" s="352"/>
      <c r="J39" s="351"/>
      <c r="K39" s="352"/>
      <c r="L39" s="352"/>
      <c r="M39" s="352"/>
      <c r="N39" s="351"/>
      <c r="O39" s="352"/>
      <c r="P39" s="352"/>
      <c r="Q39" s="62"/>
      <c r="R39" s="61"/>
      <c r="S39" s="61"/>
      <c r="T39" s="62"/>
      <c r="U39" s="40"/>
      <c r="V39" s="63"/>
    </row>
    <row r="40" spans="1:22" ht="21" hidden="1" customHeight="1" x14ac:dyDescent="0.25">
      <c r="A40" s="288"/>
      <c r="B40" s="335"/>
      <c r="C40" s="335"/>
      <c r="D40" s="336"/>
      <c r="E40" s="351"/>
      <c r="F40" s="352"/>
      <c r="G40" s="352"/>
      <c r="H40" s="352"/>
      <c r="I40" s="352"/>
      <c r="J40" s="351"/>
      <c r="K40" s="352"/>
      <c r="L40" s="352"/>
      <c r="M40" s="352"/>
      <c r="N40" s="351"/>
      <c r="O40" s="352"/>
      <c r="P40" s="352"/>
      <c r="Q40" s="62"/>
      <c r="R40" s="61"/>
      <c r="S40" s="61"/>
      <c r="T40" s="62"/>
      <c r="U40" s="40"/>
      <c r="V40" s="63"/>
    </row>
    <row r="41" spans="1:22" ht="21" hidden="1" customHeight="1" x14ac:dyDescent="0.25">
      <c r="A41" s="288"/>
      <c r="B41" s="335"/>
      <c r="C41" s="335"/>
      <c r="D41" s="336"/>
      <c r="E41" s="351"/>
      <c r="F41" s="352"/>
      <c r="G41" s="352"/>
      <c r="H41" s="352"/>
      <c r="I41" s="352"/>
      <c r="J41" s="351"/>
      <c r="K41" s="352"/>
      <c r="L41" s="352"/>
      <c r="M41" s="352"/>
      <c r="N41" s="351"/>
      <c r="O41" s="352"/>
      <c r="P41" s="352"/>
      <c r="Q41" s="62"/>
      <c r="R41" s="61"/>
      <c r="S41" s="61"/>
      <c r="T41" s="62"/>
      <c r="U41" s="40"/>
      <c r="V41" s="63"/>
    </row>
    <row r="42" spans="1:22" ht="21" hidden="1" customHeight="1" x14ac:dyDescent="0.25">
      <c r="A42" s="288"/>
      <c r="B42" s="335"/>
      <c r="C42" s="335"/>
      <c r="D42" s="336"/>
      <c r="E42" s="351"/>
      <c r="F42" s="352"/>
      <c r="G42" s="352"/>
      <c r="H42" s="352"/>
      <c r="I42" s="352"/>
      <c r="J42" s="351"/>
      <c r="K42" s="352"/>
      <c r="L42" s="352"/>
      <c r="M42" s="352"/>
      <c r="N42" s="351"/>
      <c r="O42" s="352"/>
      <c r="P42" s="352"/>
      <c r="Q42" s="62"/>
      <c r="R42" s="61"/>
      <c r="S42" s="61"/>
      <c r="T42" s="62"/>
      <c r="U42" s="40"/>
      <c r="V42" s="63"/>
    </row>
    <row r="43" spans="1:22" ht="21" hidden="1" customHeight="1" x14ac:dyDescent="0.25">
      <c r="A43" s="288"/>
      <c r="B43" s="335"/>
      <c r="C43" s="335"/>
      <c r="D43" s="336"/>
      <c r="E43" s="351"/>
      <c r="F43" s="352"/>
      <c r="G43" s="352"/>
      <c r="H43" s="352"/>
      <c r="I43" s="352"/>
      <c r="J43" s="351"/>
      <c r="K43" s="352"/>
      <c r="L43" s="352"/>
      <c r="M43" s="352"/>
      <c r="N43" s="351"/>
      <c r="O43" s="352"/>
      <c r="P43" s="352"/>
      <c r="Q43" s="62"/>
      <c r="R43" s="61"/>
      <c r="S43" s="61"/>
      <c r="T43" s="62"/>
      <c r="U43" s="40"/>
      <c r="V43" s="63"/>
    </row>
    <row r="44" spans="1:22" ht="21" hidden="1" customHeight="1" x14ac:dyDescent="0.25">
      <c r="A44" s="288"/>
      <c r="B44" s="335"/>
      <c r="C44" s="335"/>
      <c r="D44" s="336"/>
      <c r="E44" s="351"/>
      <c r="F44" s="352"/>
      <c r="G44" s="352"/>
      <c r="H44" s="352"/>
      <c r="I44" s="352"/>
      <c r="J44" s="351"/>
      <c r="K44" s="352"/>
      <c r="L44" s="352"/>
      <c r="M44" s="352"/>
      <c r="N44" s="351"/>
      <c r="O44" s="352"/>
      <c r="P44" s="352"/>
      <c r="Q44" s="62"/>
      <c r="R44" s="61"/>
      <c r="S44" s="61"/>
      <c r="T44" s="62"/>
      <c r="U44" s="40"/>
      <c r="V44" s="63"/>
    </row>
    <row r="45" spans="1:22" ht="21" hidden="1" customHeight="1" x14ac:dyDescent="0.25">
      <c r="A45" s="288"/>
      <c r="B45" s="335"/>
      <c r="C45" s="335"/>
      <c r="D45" s="336"/>
      <c r="E45" s="351"/>
      <c r="F45" s="352"/>
      <c r="G45" s="352"/>
      <c r="H45" s="352"/>
      <c r="I45" s="352"/>
      <c r="J45" s="351"/>
      <c r="K45" s="352"/>
      <c r="L45" s="352"/>
      <c r="M45" s="352"/>
      <c r="N45" s="351"/>
      <c r="O45" s="352"/>
      <c r="P45" s="352"/>
      <c r="Q45" s="62"/>
      <c r="R45" s="61"/>
      <c r="S45" s="61"/>
      <c r="T45" s="62"/>
      <c r="U45" s="40"/>
      <c r="V45" s="63"/>
    </row>
    <row r="46" spans="1:22" ht="21" hidden="1" customHeight="1" x14ac:dyDescent="0.25">
      <c r="A46" s="288"/>
      <c r="B46" s="335"/>
      <c r="C46" s="335"/>
      <c r="D46" s="336"/>
      <c r="E46" s="351"/>
      <c r="F46" s="352"/>
      <c r="G46" s="352"/>
      <c r="H46" s="352"/>
      <c r="I46" s="352"/>
      <c r="J46" s="351"/>
      <c r="K46" s="352"/>
      <c r="L46" s="352"/>
      <c r="M46" s="352"/>
      <c r="N46" s="351"/>
      <c r="O46" s="352"/>
      <c r="P46" s="352"/>
      <c r="Q46" s="62"/>
      <c r="R46" s="61"/>
      <c r="S46" s="61"/>
      <c r="T46" s="62"/>
      <c r="U46" s="40"/>
      <c r="V46" s="63"/>
    </row>
    <row r="47" spans="1:22" ht="21" hidden="1" customHeight="1" x14ac:dyDescent="0.25">
      <c r="A47" s="288"/>
      <c r="B47" s="335"/>
      <c r="C47" s="335"/>
      <c r="D47" s="336"/>
      <c r="E47" s="351"/>
      <c r="F47" s="352"/>
      <c r="G47" s="352"/>
      <c r="H47" s="352"/>
      <c r="I47" s="352"/>
      <c r="J47" s="351"/>
      <c r="K47" s="352"/>
      <c r="L47" s="352"/>
      <c r="M47" s="352"/>
      <c r="N47" s="351"/>
      <c r="O47" s="352"/>
      <c r="P47" s="352"/>
      <c r="Q47" s="62"/>
      <c r="R47" s="61"/>
      <c r="S47" s="61"/>
      <c r="T47" s="62"/>
      <c r="U47" s="40"/>
      <c r="V47" s="63"/>
    </row>
    <row r="48" spans="1:22" ht="21" hidden="1" customHeight="1" x14ac:dyDescent="0.25">
      <c r="A48" s="288"/>
      <c r="B48" s="335"/>
      <c r="C48" s="335"/>
      <c r="D48" s="336"/>
      <c r="E48" s="351"/>
      <c r="F48" s="352"/>
      <c r="G48" s="352"/>
      <c r="H48" s="352"/>
      <c r="I48" s="352"/>
      <c r="J48" s="351"/>
      <c r="K48" s="352"/>
      <c r="L48" s="352"/>
      <c r="M48" s="352"/>
      <c r="N48" s="351"/>
      <c r="O48" s="352"/>
      <c r="P48" s="352"/>
      <c r="Q48" s="62"/>
      <c r="R48" s="61"/>
      <c r="S48" s="61"/>
      <c r="T48" s="62"/>
      <c r="U48" s="40"/>
      <c r="V48" s="63"/>
    </row>
    <row r="49" spans="1:22" ht="21" hidden="1" customHeight="1" x14ac:dyDescent="0.25">
      <c r="A49" s="288"/>
      <c r="B49" s="335"/>
      <c r="C49" s="335"/>
      <c r="D49" s="336"/>
      <c r="E49" s="351"/>
      <c r="F49" s="352"/>
      <c r="G49" s="352"/>
      <c r="H49" s="352"/>
      <c r="I49" s="352"/>
      <c r="J49" s="351"/>
      <c r="K49" s="352"/>
      <c r="L49" s="352"/>
      <c r="M49" s="352"/>
      <c r="N49" s="351"/>
      <c r="O49" s="352"/>
      <c r="P49" s="352"/>
      <c r="Q49" s="62"/>
      <c r="R49" s="61"/>
      <c r="S49" s="61"/>
      <c r="T49" s="62"/>
      <c r="U49" s="40"/>
      <c r="V49" s="63"/>
    </row>
    <row r="50" spans="1:22" ht="21" hidden="1" customHeight="1" x14ac:dyDescent="0.25">
      <c r="A50" s="288"/>
      <c r="B50" s="335"/>
      <c r="C50" s="335"/>
      <c r="D50" s="336"/>
      <c r="E50" s="351"/>
      <c r="F50" s="352"/>
      <c r="G50" s="352"/>
      <c r="H50" s="352"/>
      <c r="I50" s="352"/>
      <c r="J50" s="351"/>
      <c r="K50" s="352"/>
      <c r="L50" s="352"/>
      <c r="M50" s="352"/>
      <c r="N50" s="351"/>
      <c r="O50" s="352"/>
      <c r="P50" s="352"/>
      <c r="Q50" s="62"/>
      <c r="R50" s="61"/>
      <c r="S50" s="61"/>
      <c r="T50" s="62"/>
      <c r="U50" s="40"/>
      <c r="V50" s="63"/>
    </row>
    <row r="51" spans="1:22" ht="21" hidden="1" customHeight="1" x14ac:dyDescent="0.25">
      <c r="A51" s="288"/>
      <c r="B51" s="335"/>
      <c r="C51" s="335"/>
      <c r="D51" s="336"/>
      <c r="E51" s="351"/>
      <c r="F51" s="352"/>
      <c r="G51" s="352"/>
      <c r="H51" s="352"/>
      <c r="I51" s="352"/>
      <c r="J51" s="351"/>
      <c r="K51" s="352"/>
      <c r="L51" s="352"/>
      <c r="M51" s="352"/>
      <c r="N51" s="351"/>
      <c r="O51" s="352"/>
      <c r="P51" s="352"/>
      <c r="Q51" s="62"/>
      <c r="R51" s="61"/>
      <c r="S51" s="61"/>
      <c r="T51" s="62"/>
      <c r="U51" s="40"/>
      <c r="V51" s="63"/>
    </row>
    <row r="52" spans="1:22" ht="21" hidden="1" customHeight="1" x14ac:dyDescent="0.25">
      <c r="A52" s="288"/>
      <c r="B52" s="335"/>
      <c r="C52" s="335"/>
      <c r="D52" s="336"/>
      <c r="E52" s="351"/>
      <c r="F52" s="352"/>
      <c r="G52" s="354"/>
      <c r="H52" s="352"/>
      <c r="I52" s="352"/>
      <c r="J52" s="351"/>
      <c r="K52" s="354"/>
      <c r="L52" s="352"/>
      <c r="M52" s="352"/>
      <c r="N52" s="351"/>
      <c r="O52" s="354"/>
      <c r="P52" s="352"/>
      <c r="Q52" s="62"/>
      <c r="R52" s="61"/>
      <c r="S52" s="61"/>
      <c r="T52" s="62"/>
      <c r="U52" s="40"/>
      <c r="V52" s="63"/>
    </row>
    <row r="53" spans="1:22" ht="21" hidden="1" customHeight="1" x14ac:dyDescent="0.25">
      <c r="A53" s="288"/>
      <c r="B53" s="335"/>
      <c r="C53" s="335"/>
      <c r="D53" s="336"/>
      <c r="E53" s="351"/>
      <c r="F53" s="352"/>
      <c r="G53" s="352"/>
      <c r="H53" s="352"/>
      <c r="I53" s="352"/>
      <c r="J53" s="351"/>
      <c r="K53" s="352"/>
      <c r="L53" s="352"/>
      <c r="M53" s="352"/>
      <c r="N53" s="351"/>
      <c r="O53" s="352"/>
      <c r="P53" s="352"/>
      <c r="Q53" s="62"/>
      <c r="R53" s="61"/>
      <c r="S53" s="61"/>
      <c r="T53" s="62"/>
      <c r="U53" s="40"/>
      <c r="V53" s="63"/>
    </row>
    <row r="54" spans="1:22" ht="21" hidden="1" customHeight="1" x14ac:dyDescent="0.25">
      <c r="A54" s="288"/>
      <c r="B54" s="335"/>
      <c r="C54" s="335"/>
      <c r="D54" s="336"/>
      <c r="E54" s="351"/>
      <c r="F54" s="352"/>
      <c r="G54" s="352"/>
      <c r="H54" s="352"/>
      <c r="I54" s="352"/>
      <c r="J54" s="351"/>
      <c r="K54" s="352"/>
      <c r="L54" s="352"/>
      <c r="M54" s="352"/>
      <c r="N54" s="351"/>
      <c r="O54" s="352"/>
      <c r="P54" s="352"/>
      <c r="Q54" s="62"/>
      <c r="R54" s="61"/>
      <c r="S54" s="61"/>
      <c r="T54" s="62"/>
      <c r="U54" s="40"/>
      <c r="V54" s="63"/>
    </row>
    <row r="55" spans="1:22" ht="21" hidden="1" customHeight="1" x14ac:dyDescent="0.25">
      <c r="A55" s="288"/>
      <c r="B55" s="335"/>
      <c r="C55" s="335"/>
      <c r="D55" s="336"/>
      <c r="E55" s="351"/>
      <c r="F55" s="352"/>
      <c r="G55" s="352"/>
      <c r="H55" s="352"/>
      <c r="I55" s="352"/>
      <c r="J55" s="351"/>
      <c r="K55" s="352"/>
      <c r="L55" s="352"/>
      <c r="M55" s="352"/>
      <c r="N55" s="351"/>
      <c r="O55" s="352"/>
      <c r="P55" s="352"/>
      <c r="Q55" s="62"/>
      <c r="R55" s="61"/>
      <c r="S55" s="61"/>
      <c r="T55" s="62"/>
      <c r="U55" s="40"/>
      <c r="V55" s="63"/>
    </row>
    <row r="56" spans="1:22" ht="21" hidden="1" customHeight="1" x14ac:dyDescent="0.25">
      <c r="A56" s="288"/>
      <c r="B56" s="335"/>
      <c r="C56" s="335"/>
      <c r="D56" s="336"/>
      <c r="E56" s="351"/>
      <c r="F56" s="352"/>
      <c r="G56" s="352"/>
      <c r="H56" s="352"/>
      <c r="I56" s="352"/>
      <c r="J56" s="351"/>
      <c r="K56" s="352"/>
      <c r="L56" s="352"/>
      <c r="M56" s="352"/>
      <c r="N56" s="351"/>
      <c r="O56" s="352"/>
      <c r="P56" s="352"/>
      <c r="Q56" s="62"/>
      <c r="R56" s="61"/>
      <c r="S56" s="61"/>
      <c r="T56" s="62"/>
      <c r="U56" s="40"/>
      <c r="V56" s="63"/>
    </row>
    <row r="57" spans="1:22" ht="21" hidden="1" customHeight="1" x14ac:dyDescent="0.25">
      <c r="A57" s="296"/>
      <c r="B57" s="341"/>
      <c r="C57" s="341"/>
      <c r="D57" s="342"/>
      <c r="E57" s="355"/>
      <c r="F57" s="356"/>
      <c r="G57" s="356"/>
      <c r="H57" s="356"/>
      <c r="I57" s="356"/>
      <c r="J57" s="355"/>
      <c r="K57" s="356"/>
      <c r="L57" s="356"/>
      <c r="M57" s="356"/>
      <c r="N57" s="355"/>
      <c r="O57" s="356"/>
      <c r="P57" s="356"/>
      <c r="Q57" s="65"/>
      <c r="R57" s="64"/>
      <c r="S57" s="64"/>
      <c r="T57" s="65"/>
      <c r="U57" s="46"/>
      <c r="V57" s="66"/>
    </row>
    <row r="58" spans="1:22" ht="13.5" customHeight="1" x14ac:dyDescent="0.25">
      <c r="A58" s="331"/>
      <c r="B58" s="339"/>
      <c r="C58" s="339"/>
      <c r="D58" s="339"/>
      <c r="E58" s="339"/>
      <c r="F58" s="339"/>
      <c r="G58" s="339"/>
      <c r="H58" s="339"/>
      <c r="I58" s="339"/>
      <c r="J58" s="339"/>
      <c r="K58" s="339"/>
      <c r="L58" s="339"/>
      <c r="M58" s="339"/>
      <c r="N58" s="339"/>
      <c r="O58" s="339"/>
      <c r="P58" s="339"/>
    </row>
    <row r="59" spans="1:22" ht="24" customHeight="1" x14ac:dyDescent="0.25">
      <c r="A59" s="358"/>
      <c r="B59" s="339"/>
      <c r="C59" s="329" t="s">
        <v>166</v>
      </c>
      <c r="D59" s="329"/>
      <c r="E59" s="329"/>
      <c r="F59" s="329"/>
      <c r="G59" s="329"/>
      <c r="H59" s="329"/>
      <c r="I59" s="329"/>
      <c r="J59" s="359"/>
      <c r="K59" s="359"/>
      <c r="L59" s="359"/>
      <c r="M59" s="359"/>
      <c r="N59" s="359"/>
      <c r="O59" s="359"/>
      <c r="P59" s="359"/>
      <c r="Q59" s="68"/>
      <c r="R59" s="68"/>
      <c r="S59" s="68"/>
      <c r="T59" s="68"/>
      <c r="U59" s="68"/>
    </row>
    <row r="60" spans="1:22" x14ac:dyDescent="0.25">
      <c r="B60" s="68"/>
      <c r="C60" s="359"/>
      <c r="D60" s="359"/>
      <c r="E60" s="359"/>
      <c r="F60" s="359"/>
      <c r="G60" s="359"/>
      <c r="H60" s="359"/>
      <c r="I60" s="359"/>
      <c r="J60" s="68"/>
      <c r="K60" s="68"/>
      <c r="L60" s="68"/>
      <c r="M60" s="68"/>
      <c r="N60" s="68"/>
      <c r="O60" s="68"/>
      <c r="P60" s="68"/>
      <c r="Q60" s="68"/>
      <c r="R60" s="68"/>
      <c r="S60" s="68"/>
      <c r="T60" s="68"/>
      <c r="U60" s="68"/>
    </row>
    <row r="61" spans="1:22" x14ac:dyDescent="0.25">
      <c r="A61" s="69"/>
    </row>
    <row r="62" spans="1:22" x14ac:dyDescent="0.25">
      <c r="A62" s="498"/>
      <c r="B62" s="498"/>
      <c r="C62" s="67"/>
      <c r="D62" s="67"/>
      <c r="E62" s="67"/>
      <c r="F62" s="67"/>
      <c r="G62" s="67"/>
      <c r="H62" s="67"/>
      <c r="I62" s="67"/>
      <c r="J62" s="67"/>
      <c r="K62" s="67"/>
      <c r="L62" s="67"/>
      <c r="M62" s="67"/>
      <c r="N62" s="67"/>
      <c r="O62" s="67"/>
      <c r="P62" s="67"/>
      <c r="Q62" s="67"/>
      <c r="R62" s="67"/>
      <c r="S62" s="67"/>
      <c r="T62" s="67"/>
      <c r="U62" s="67"/>
    </row>
    <row r="63" spans="1:22" x14ac:dyDescent="0.25">
      <c r="A63" s="498"/>
      <c r="B63" s="498"/>
      <c r="C63" s="67"/>
      <c r="D63" s="67"/>
      <c r="E63" s="67"/>
      <c r="F63" s="67"/>
      <c r="G63" s="67"/>
      <c r="H63" s="67"/>
      <c r="I63" s="67"/>
      <c r="J63" s="67"/>
      <c r="K63" s="67"/>
      <c r="L63" s="67"/>
      <c r="M63" s="67"/>
      <c r="N63" s="67"/>
      <c r="O63" s="67"/>
      <c r="P63" s="67"/>
      <c r="Q63" s="67"/>
      <c r="R63" s="67"/>
      <c r="S63" s="67"/>
      <c r="T63" s="67"/>
      <c r="U63" s="67"/>
    </row>
  </sheetData>
  <mergeCells count="12">
    <mergeCell ref="E5:I5"/>
    <mergeCell ref="A62:B62"/>
    <mergeCell ref="A63:B63"/>
    <mergeCell ref="A1:V1"/>
    <mergeCell ref="A4:A6"/>
    <mergeCell ref="B4:B6"/>
    <mergeCell ref="C4:C6"/>
    <mergeCell ref="D4:D6"/>
    <mergeCell ref="E4:I4"/>
    <mergeCell ref="V4:V6"/>
    <mergeCell ref="J4:U4"/>
    <mergeCell ref="J5:U5"/>
  </mergeCells>
  <printOptions horizontalCentered="1"/>
  <pageMargins left="0" right="0" top="0.75" bottom="0.25" header="0.3" footer="0.3"/>
  <pageSetup paperSize="9"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83"/>
  <sheetViews>
    <sheetView workbookViewId="0">
      <selection activeCell="A59" sqref="A59:I59"/>
    </sheetView>
  </sheetViews>
  <sheetFormatPr defaultColWidth="9.28515625" defaultRowHeight="16.5" x14ac:dyDescent="0.25"/>
  <cols>
    <col min="1" max="1" width="3.7109375" style="50" customWidth="1"/>
    <col min="2" max="2" width="10.7109375" style="48" hidden="1" customWidth="1"/>
    <col min="3" max="3" width="12.7109375" style="48" customWidth="1"/>
    <col min="4" max="4" width="15.5703125" style="48" customWidth="1"/>
    <col min="5" max="8" width="8.28515625" style="48" customWidth="1"/>
    <col min="9" max="9" width="8.42578125" style="48" customWidth="1"/>
    <col min="10" max="12" width="9.42578125" style="48" customWidth="1"/>
    <col min="13" max="19" width="8.28515625" style="48" customWidth="1"/>
    <col min="20" max="20" width="8.42578125" style="48" customWidth="1"/>
    <col min="21" max="21" width="7.5703125" style="48" customWidth="1"/>
    <col min="22" max="22" width="8" style="48" hidden="1" customWidth="1"/>
    <col min="23" max="23" width="5.7109375" style="48" customWidth="1"/>
    <col min="24" max="16384" width="9.28515625" style="48"/>
  </cols>
  <sheetData>
    <row r="1" spans="1:22" ht="24.75" customHeight="1" x14ac:dyDescent="0.25">
      <c r="A1" s="499" t="s">
        <v>91</v>
      </c>
      <c r="B1" s="499"/>
      <c r="C1" s="499"/>
      <c r="D1" s="499"/>
      <c r="E1" s="499"/>
      <c r="F1" s="499"/>
      <c r="G1" s="499"/>
      <c r="H1" s="499"/>
      <c r="I1" s="499"/>
      <c r="J1" s="499"/>
      <c r="K1" s="499"/>
      <c r="L1" s="499"/>
      <c r="M1" s="499"/>
      <c r="N1" s="499"/>
      <c r="O1" s="499"/>
      <c r="P1" s="499"/>
      <c r="Q1" s="500"/>
      <c r="R1" s="500"/>
      <c r="S1" s="500"/>
      <c r="T1" s="500"/>
      <c r="U1" s="500"/>
      <c r="V1" s="500"/>
    </row>
    <row r="2" spans="1:22" ht="12" customHeight="1" x14ac:dyDescent="0.25">
      <c r="A2" s="330"/>
      <c r="B2" s="330"/>
      <c r="C2" s="330"/>
      <c r="D2" s="330"/>
      <c r="E2" s="330"/>
      <c r="F2" s="330"/>
      <c r="G2" s="330"/>
      <c r="H2" s="330"/>
      <c r="I2" s="330"/>
      <c r="J2" s="330"/>
      <c r="K2" s="330"/>
      <c r="L2" s="330"/>
      <c r="M2" s="330"/>
      <c r="N2" s="330"/>
      <c r="O2" s="330"/>
      <c r="P2" s="330"/>
      <c r="Q2" s="49"/>
      <c r="R2" s="49"/>
      <c r="S2" s="49"/>
      <c r="T2" s="49"/>
      <c r="U2" s="49"/>
      <c r="V2" s="49"/>
    </row>
    <row r="3" spans="1:22" ht="10.5" customHeight="1" x14ac:dyDescent="0.25">
      <c r="A3" s="331"/>
      <c r="B3" s="332"/>
      <c r="C3" s="332"/>
      <c r="D3" s="332"/>
      <c r="E3" s="332"/>
      <c r="F3" s="332"/>
      <c r="G3" s="332"/>
      <c r="H3" s="332"/>
      <c r="I3" s="332"/>
      <c r="J3" s="332"/>
      <c r="K3" s="332"/>
      <c r="L3" s="332"/>
      <c r="M3" s="332"/>
      <c r="N3" s="332"/>
      <c r="O3" s="332"/>
      <c r="P3" s="332"/>
      <c r="Q3" s="51"/>
      <c r="R3" s="51"/>
      <c r="S3" s="51"/>
      <c r="T3" s="51"/>
      <c r="U3" s="51"/>
      <c r="V3" s="52"/>
    </row>
    <row r="4" spans="1:22" ht="18.75" customHeight="1" x14ac:dyDescent="0.25">
      <c r="A4" s="517" t="s">
        <v>2</v>
      </c>
      <c r="B4" s="517" t="s">
        <v>63</v>
      </c>
      <c r="C4" s="517" t="s">
        <v>4</v>
      </c>
      <c r="D4" s="517" t="s">
        <v>71</v>
      </c>
      <c r="E4" s="516" t="s">
        <v>5</v>
      </c>
      <c r="F4" s="516"/>
      <c r="G4" s="516"/>
      <c r="H4" s="516"/>
      <c r="I4" s="516"/>
      <c r="J4" s="504" t="s">
        <v>6</v>
      </c>
      <c r="K4" s="505"/>
      <c r="L4" s="505"/>
      <c r="M4" s="505"/>
      <c r="N4" s="505"/>
      <c r="O4" s="505"/>
      <c r="P4" s="505"/>
      <c r="Q4" s="505"/>
      <c r="R4" s="505"/>
      <c r="S4" s="505"/>
      <c r="T4" s="505"/>
      <c r="U4" s="506"/>
      <c r="V4" s="520" t="s">
        <v>8</v>
      </c>
    </row>
    <row r="5" spans="1:22" ht="18.75" customHeight="1" x14ac:dyDescent="0.25">
      <c r="A5" s="518"/>
      <c r="B5" s="518"/>
      <c r="C5" s="518"/>
      <c r="D5" s="518"/>
      <c r="E5" s="516" t="s">
        <v>64</v>
      </c>
      <c r="F5" s="516"/>
      <c r="G5" s="516"/>
      <c r="H5" s="516"/>
      <c r="I5" s="516"/>
      <c r="J5" s="504" t="s">
        <v>64</v>
      </c>
      <c r="K5" s="505"/>
      <c r="L5" s="505"/>
      <c r="M5" s="505"/>
      <c r="N5" s="505"/>
      <c r="O5" s="505"/>
      <c r="P5" s="505"/>
      <c r="Q5" s="505"/>
      <c r="R5" s="505"/>
      <c r="S5" s="505"/>
      <c r="T5" s="505"/>
      <c r="U5" s="506"/>
      <c r="V5" s="521"/>
    </row>
    <row r="6" spans="1:22" s="53" customFormat="1" ht="21.75" customHeight="1" x14ac:dyDescent="0.25">
      <c r="A6" s="519"/>
      <c r="B6" s="519"/>
      <c r="C6" s="519"/>
      <c r="D6" s="519"/>
      <c r="E6" s="333">
        <v>1</v>
      </c>
      <c r="F6" s="333">
        <v>3</v>
      </c>
      <c r="G6" s="333">
        <v>6</v>
      </c>
      <c r="H6" s="333">
        <v>9</v>
      </c>
      <c r="I6" s="333">
        <v>12</v>
      </c>
      <c r="J6" s="333">
        <v>1</v>
      </c>
      <c r="K6" s="333">
        <v>2</v>
      </c>
      <c r="L6" s="333">
        <v>3</v>
      </c>
      <c r="M6" s="333">
        <v>4</v>
      </c>
      <c r="N6" s="333">
        <v>5</v>
      </c>
      <c r="O6" s="333">
        <v>6</v>
      </c>
      <c r="P6" s="333">
        <v>7</v>
      </c>
      <c r="Q6" s="35">
        <v>8</v>
      </c>
      <c r="R6" s="35">
        <v>9</v>
      </c>
      <c r="S6" s="35">
        <v>10</v>
      </c>
      <c r="T6" s="35">
        <v>11</v>
      </c>
      <c r="U6" s="35">
        <v>12</v>
      </c>
      <c r="V6" s="522"/>
    </row>
    <row r="7" spans="1:22" s="55" customFormat="1" ht="21" customHeight="1" x14ac:dyDescent="0.25">
      <c r="A7" s="334" t="s">
        <v>17</v>
      </c>
      <c r="B7" s="334" t="s">
        <v>18</v>
      </c>
      <c r="C7" s="334" t="s">
        <v>19</v>
      </c>
      <c r="D7" s="334" t="s">
        <v>72</v>
      </c>
      <c r="E7" s="334">
        <v>1</v>
      </c>
      <c r="F7" s="334">
        <v>2</v>
      </c>
      <c r="G7" s="334">
        <v>3</v>
      </c>
      <c r="H7" s="334">
        <v>4</v>
      </c>
      <c r="I7" s="334">
        <v>5</v>
      </c>
      <c r="J7" s="334">
        <v>6</v>
      </c>
      <c r="K7" s="334">
        <v>7</v>
      </c>
      <c r="L7" s="334">
        <v>8</v>
      </c>
      <c r="M7" s="334">
        <v>9</v>
      </c>
      <c r="N7" s="334">
        <v>10</v>
      </c>
      <c r="O7" s="334">
        <v>11</v>
      </c>
      <c r="P7" s="334">
        <v>12</v>
      </c>
      <c r="Q7" s="54">
        <v>13</v>
      </c>
      <c r="R7" s="54">
        <v>14</v>
      </c>
      <c r="S7" s="54">
        <v>15</v>
      </c>
      <c r="T7" s="54">
        <v>16</v>
      </c>
      <c r="U7" s="54">
        <v>17</v>
      </c>
      <c r="V7" s="54">
        <v>18</v>
      </c>
    </row>
    <row r="8" spans="1:22" ht="21" customHeight="1" x14ac:dyDescent="0.25">
      <c r="A8" s="288">
        <v>1</v>
      </c>
      <c r="B8" s="288" t="s">
        <v>20</v>
      </c>
      <c r="C8" s="335" t="s">
        <v>73</v>
      </c>
      <c r="D8" s="336" t="s">
        <v>74</v>
      </c>
      <c r="E8" s="337">
        <v>702</v>
      </c>
      <c r="F8" s="337">
        <v>-1155.7000000000044</v>
      </c>
      <c r="G8" s="337">
        <v>-1080.8999999999942</v>
      </c>
      <c r="H8" s="337">
        <v>-1300.4000000000015</v>
      </c>
      <c r="I8" s="337">
        <v>1660</v>
      </c>
      <c r="J8" s="337">
        <v>3130</v>
      </c>
      <c r="K8" s="337">
        <v>-1410</v>
      </c>
      <c r="L8" s="337">
        <v>-2255</v>
      </c>
      <c r="M8" s="338">
        <v>-7600</v>
      </c>
      <c r="N8" s="337">
        <v>-5494</v>
      </c>
      <c r="O8" s="337">
        <v>-5981</v>
      </c>
      <c r="P8" s="337">
        <v>-3824</v>
      </c>
      <c r="Q8" s="56">
        <v>-6427</v>
      </c>
      <c r="R8" s="38">
        <v>153</v>
      </c>
      <c r="S8" s="38"/>
      <c r="T8" s="39"/>
      <c r="U8" s="38"/>
      <c r="V8" s="41"/>
    </row>
    <row r="9" spans="1:22" ht="21" customHeight="1" x14ac:dyDescent="0.25">
      <c r="A9" s="288">
        <v>2</v>
      </c>
      <c r="B9" s="288" t="s">
        <v>22</v>
      </c>
      <c r="C9" s="335" t="s">
        <v>75</v>
      </c>
      <c r="D9" s="336" t="s">
        <v>76</v>
      </c>
      <c r="E9" s="337">
        <v>-66400</v>
      </c>
      <c r="F9" s="337">
        <v>-67970</v>
      </c>
      <c r="G9" s="337">
        <v>-73590</v>
      </c>
      <c r="H9" s="337">
        <v>-83790</v>
      </c>
      <c r="I9" s="337">
        <v>-98000</v>
      </c>
      <c r="J9" s="337">
        <v>-131000</v>
      </c>
      <c r="K9" s="337">
        <v>-123000</v>
      </c>
      <c r="L9" s="337">
        <v>-138000</v>
      </c>
      <c r="M9" s="338">
        <v>-60000</v>
      </c>
      <c r="N9" s="337">
        <v>-71000</v>
      </c>
      <c r="O9" s="337">
        <v>-59000</v>
      </c>
      <c r="P9" s="337">
        <v>-78000</v>
      </c>
      <c r="Q9" s="56">
        <v>-59000</v>
      </c>
      <c r="R9" s="38">
        <v>-53000</v>
      </c>
      <c r="S9" s="38"/>
      <c r="T9" s="39"/>
      <c r="U9" s="38"/>
      <c r="V9" s="41"/>
    </row>
    <row r="10" spans="1:22" ht="21" customHeight="1" x14ac:dyDescent="0.25">
      <c r="A10" s="288">
        <v>3</v>
      </c>
      <c r="B10" s="288" t="s">
        <v>24</v>
      </c>
      <c r="C10" s="335" t="s">
        <v>77</v>
      </c>
      <c r="D10" s="336" t="s">
        <v>78</v>
      </c>
      <c r="E10" s="337">
        <v>-503</v>
      </c>
      <c r="F10" s="337">
        <v>-1033</v>
      </c>
      <c r="G10" s="337">
        <v>-5141</v>
      </c>
      <c r="H10" s="337">
        <v>-3462</v>
      </c>
      <c r="I10" s="337">
        <v>-2816</v>
      </c>
      <c r="J10" s="337">
        <v>301</v>
      </c>
      <c r="K10" s="337">
        <v>-4856</v>
      </c>
      <c r="L10" s="337">
        <v>-3696</v>
      </c>
      <c r="M10" s="338">
        <v>-6502</v>
      </c>
      <c r="N10" s="337">
        <v>-4548</v>
      </c>
      <c r="O10" s="337">
        <v>-5015</v>
      </c>
      <c r="P10" s="337">
        <v>-3016</v>
      </c>
      <c r="Q10" s="56">
        <v>-1276</v>
      </c>
      <c r="R10" s="38">
        <v>-1094</v>
      </c>
      <c r="S10" s="38">
        <v>-4824</v>
      </c>
      <c r="T10" s="39"/>
      <c r="U10" s="38"/>
      <c r="V10" s="41"/>
    </row>
    <row r="11" spans="1:22" ht="21" customHeight="1" x14ac:dyDescent="0.25">
      <c r="A11" s="288">
        <v>4</v>
      </c>
      <c r="B11" s="288" t="s">
        <v>26</v>
      </c>
      <c r="C11" s="335" t="s">
        <v>27</v>
      </c>
      <c r="D11" s="336" t="s">
        <v>79</v>
      </c>
      <c r="E11" s="337">
        <v>24100</v>
      </c>
      <c r="F11" s="337">
        <v>20600</v>
      </c>
      <c r="G11" s="337">
        <v>19900</v>
      </c>
      <c r="H11" s="337">
        <v>16899.999999999985</v>
      </c>
      <c r="I11" s="337">
        <v>20000</v>
      </c>
      <c r="J11" s="337">
        <v>16200</v>
      </c>
      <c r="K11" s="337">
        <v>18000</v>
      </c>
      <c r="L11" s="337">
        <v>21300</v>
      </c>
      <c r="M11" s="338">
        <v>16000</v>
      </c>
      <c r="N11" s="337">
        <v>19000</v>
      </c>
      <c r="O11" s="337">
        <v>15000</v>
      </c>
      <c r="P11" s="337">
        <v>16000</v>
      </c>
      <c r="Q11" s="56">
        <v>17000</v>
      </c>
      <c r="R11" s="38">
        <v>15000</v>
      </c>
      <c r="S11" s="38">
        <v>17000</v>
      </c>
      <c r="T11" s="39"/>
      <c r="U11" s="38"/>
      <c r="V11" s="41"/>
    </row>
    <row r="12" spans="1:22" ht="21" customHeight="1" x14ac:dyDescent="0.25">
      <c r="A12" s="288">
        <v>5</v>
      </c>
      <c r="B12" s="288" t="s">
        <v>28</v>
      </c>
      <c r="C12" s="335" t="s">
        <v>80</v>
      </c>
      <c r="D12" s="336" t="s">
        <v>79</v>
      </c>
      <c r="E12" s="337">
        <v>-7216</v>
      </c>
      <c r="F12" s="337">
        <v>-5715</v>
      </c>
      <c r="G12" s="337">
        <v>-6137</v>
      </c>
      <c r="H12" s="337">
        <v>-8418</v>
      </c>
      <c r="I12" s="337">
        <v>-3481</v>
      </c>
      <c r="J12" s="337">
        <v>-6490</v>
      </c>
      <c r="K12" s="337">
        <v>-7700</v>
      </c>
      <c r="L12" s="337">
        <v>-6272</v>
      </c>
      <c r="M12" s="338">
        <v>-7689</v>
      </c>
      <c r="N12" s="337">
        <v>-7633</v>
      </c>
      <c r="O12" s="337">
        <v>-7159</v>
      </c>
      <c r="P12" s="337">
        <v>-5740</v>
      </c>
      <c r="Q12" s="56">
        <v>-5186</v>
      </c>
      <c r="R12" s="38">
        <v>-6347</v>
      </c>
      <c r="S12" s="38">
        <v>-3918</v>
      </c>
      <c r="T12" s="39"/>
      <c r="U12" s="38"/>
      <c r="V12" s="41"/>
    </row>
    <row r="13" spans="1:22" ht="21" customHeight="1" x14ac:dyDescent="0.25">
      <c r="A13" s="288">
        <v>6</v>
      </c>
      <c r="B13" s="288" t="s">
        <v>30</v>
      </c>
      <c r="C13" s="335" t="s">
        <v>31</v>
      </c>
      <c r="D13" s="336" t="s">
        <v>79</v>
      </c>
      <c r="E13" s="337">
        <v>2494.8400000000038</v>
      </c>
      <c r="F13" s="337">
        <v>4295.5099999999948</v>
      </c>
      <c r="G13" s="337">
        <v>5149.6699999999983</v>
      </c>
      <c r="H13" s="337">
        <v>2579</v>
      </c>
      <c r="I13" s="337">
        <v>5820</v>
      </c>
      <c r="J13" s="337">
        <v>-288</v>
      </c>
      <c r="K13" s="337">
        <v>4444</v>
      </c>
      <c r="L13" s="337">
        <v>4706</v>
      </c>
      <c r="M13" s="338">
        <v>2447</v>
      </c>
      <c r="N13" s="337">
        <v>6103</v>
      </c>
      <c r="O13" s="337">
        <v>5385</v>
      </c>
      <c r="P13" s="337">
        <v>7830</v>
      </c>
      <c r="Q13" s="56">
        <v>1876</v>
      </c>
      <c r="R13" s="38">
        <v>2968</v>
      </c>
      <c r="S13" s="38">
        <v>4156</v>
      </c>
      <c r="T13" s="39"/>
      <c r="U13" s="38"/>
      <c r="V13" s="41"/>
    </row>
    <row r="14" spans="1:22" ht="21" customHeight="1" x14ac:dyDescent="0.25">
      <c r="A14" s="288">
        <v>7</v>
      </c>
      <c r="B14" s="288" t="s">
        <v>32</v>
      </c>
      <c r="C14" s="335" t="s">
        <v>33</v>
      </c>
      <c r="D14" s="336" t="s">
        <v>79</v>
      </c>
      <c r="E14" s="337">
        <v>-3728.7636999999995</v>
      </c>
      <c r="F14" s="337">
        <v>-2026.2451699999983</v>
      </c>
      <c r="G14" s="337">
        <v>-712.90759999999864</v>
      </c>
      <c r="H14" s="337">
        <v>-3291.2999999999956</v>
      </c>
      <c r="I14" s="337">
        <v>-4121.4000000000015</v>
      </c>
      <c r="J14" s="337">
        <v>-6192.9000000000015</v>
      </c>
      <c r="K14" s="337">
        <v>-3420</v>
      </c>
      <c r="L14" s="337">
        <v>-5480</v>
      </c>
      <c r="M14" s="338">
        <v>-3882.3999999999978</v>
      </c>
      <c r="N14" s="337">
        <v>-2542.8000000000029</v>
      </c>
      <c r="O14" s="337">
        <v>-3587.9000000000015</v>
      </c>
      <c r="P14" s="337">
        <v>-4009.4000000000015</v>
      </c>
      <c r="Q14" s="56">
        <v>-5983.5</v>
      </c>
      <c r="R14" s="38">
        <v>-35177.799999999996</v>
      </c>
      <c r="S14" s="38"/>
      <c r="T14" s="39"/>
      <c r="U14" s="38"/>
      <c r="V14" s="41"/>
    </row>
    <row r="15" spans="1:22" ht="21" customHeight="1" x14ac:dyDescent="0.25">
      <c r="A15" s="288">
        <v>8</v>
      </c>
      <c r="B15" s="288" t="s">
        <v>34</v>
      </c>
      <c r="C15" s="335" t="s">
        <v>35</v>
      </c>
      <c r="D15" s="336" t="s">
        <v>81</v>
      </c>
      <c r="E15" s="337">
        <v>8545</v>
      </c>
      <c r="F15" s="337">
        <v>5853</v>
      </c>
      <c r="G15" s="337">
        <v>9904</v>
      </c>
      <c r="H15" s="337">
        <v>8171</v>
      </c>
      <c r="I15" s="337">
        <v>1050</v>
      </c>
      <c r="J15" s="337">
        <v>1050</v>
      </c>
      <c r="K15" s="337">
        <v>1710</v>
      </c>
      <c r="L15" s="337">
        <v>1030</v>
      </c>
      <c r="M15" s="338">
        <v>960</v>
      </c>
      <c r="N15" s="337">
        <v>1030</v>
      </c>
      <c r="O15" s="337">
        <v>1150</v>
      </c>
      <c r="P15" s="337">
        <v>980</v>
      </c>
      <c r="Q15" s="39">
        <v>1030</v>
      </c>
      <c r="R15" s="38">
        <v>900</v>
      </c>
      <c r="S15" s="38">
        <v>900</v>
      </c>
      <c r="T15" s="39">
        <v>1110</v>
      </c>
      <c r="U15" s="38"/>
      <c r="V15" s="41"/>
    </row>
    <row r="16" spans="1:22" ht="21" customHeight="1" x14ac:dyDescent="0.25">
      <c r="A16" s="288">
        <v>9</v>
      </c>
      <c r="B16" s="288" t="s">
        <v>36</v>
      </c>
      <c r="C16" s="335" t="s">
        <v>82</v>
      </c>
      <c r="D16" s="336" t="s">
        <v>76</v>
      </c>
      <c r="E16" s="337">
        <v>-17490</v>
      </c>
      <c r="F16" s="337">
        <v>-15600</v>
      </c>
      <c r="G16" s="337">
        <v>-20980</v>
      </c>
      <c r="H16" s="337">
        <v>-20780</v>
      </c>
      <c r="I16" s="337">
        <v>-21940</v>
      </c>
      <c r="J16" s="337">
        <v>-22990</v>
      </c>
      <c r="K16" s="337">
        <v>-14050</v>
      </c>
      <c r="L16" s="337">
        <v>-21540</v>
      </c>
      <c r="M16" s="338">
        <v>-26420</v>
      </c>
      <c r="N16" s="337">
        <v>-21880</v>
      </c>
      <c r="O16" s="337">
        <v>-18780</v>
      </c>
      <c r="P16" s="337">
        <v>-27350</v>
      </c>
      <c r="Q16" s="56">
        <v>-26490</v>
      </c>
      <c r="R16" s="38">
        <v>-32150</v>
      </c>
      <c r="S16" s="38">
        <v>-41680</v>
      </c>
      <c r="T16" s="56">
        <v>-24530</v>
      </c>
      <c r="U16" s="38"/>
      <c r="V16" s="41"/>
    </row>
    <row r="17" spans="1:22" ht="21" customHeight="1" x14ac:dyDescent="0.25">
      <c r="A17" s="288">
        <v>10</v>
      </c>
      <c r="B17" s="288" t="s">
        <v>38</v>
      </c>
      <c r="C17" s="335" t="s">
        <v>39</v>
      </c>
      <c r="D17" s="336" t="s">
        <v>83</v>
      </c>
      <c r="E17" s="337">
        <v>-1766.5499999999993</v>
      </c>
      <c r="F17" s="337">
        <v>366.47000000000116</v>
      </c>
      <c r="G17" s="337">
        <v>224.03999999999905</v>
      </c>
      <c r="H17" s="337">
        <v>-294.34999999999854</v>
      </c>
      <c r="I17" s="337">
        <v>131</v>
      </c>
      <c r="J17" s="337">
        <v>-2737</v>
      </c>
      <c r="K17" s="337">
        <v>590</v>
      </c>
      <c r="L17" s="337">
        <v>559</v>
      </c>
      <c r="M17" s="338">
        <v>-116</v>
      </c>
      <c r="N17" s="337">
        <v>-638</v>
      </c>
      <c r="O17" s="337">
        <v>153</v>
      </c>
      <c r="P17" s="337">
        <v>62</v>
      </c>
      <c r="Q17" s="56">
        <v>-243</v>
      </c>
      <c r="R17" s="38">
        <v>-234</v>
      </c>
      <c r="S17" s="38">
        <v>-232</v>
      </c>
      <c r="T17" s="39">
        <v>323</v>
      </c>
      <c r="U17" s="38"/>
      <c r="V17" s="41"/>
    </row>
    <row r="18" spans="1:22" ht="21" customHeight="1" x14ac:dyDescent="0.25">
      <c r="A18" s="288">
        <v>11</v>
      </c>
      <c r="B18" s="288" t="s">
        <v>40</v>
      </c>
      <c r="C18" s="335" t="s">
        <v>84</v>
      </c>
      <c r="D18" s="336" t="s">
        <v>76</v>
      </c>
      <c r="E18" s="337">
        <v>398.06999999999971</v>
      </c>
      <c r="F18" s="337">
        <v>4279</v>
      </c>
      <c r="G18" s="337">
        <v>7930</v>
      </c>
      <c r="H18" s="337">
        <v>6600</v>
      </c>
      <c r="I18" s="337">
        <v>6490</v>
      </c>
      <c r="J18" s="337">
        <v>-1880</v>
      </c>
      <c r="K18" s="337">
        <v>4150</v>
      </c>
      <c r="L18" s="337">
        <v>4990</v>
      </c>
      <c r="M18" s="338">
        <v>4890</v>
      </c>
      <c r="N18" s="337">
        <v>6970</v>
      </c>
      <c r="O18" s="337">
        <v>9080</v>
      </c>
      <c r="P18" s="337">
        <v>6610</v>
      </c>
      <c r="Q18" s="56">
        <v>6510</v>
      </c>
      <c r="R18" s="38">
        <v>9550</v>
      </c>
      <c r="S18" s="38">
        <v>6050</v>
      </c>
      <c r="T18" s="39">
        <v>9740</v>
      </c>
      <c r="U18" s="580">
        <v>12180</v>
      </c>
      <c r="V18" s="41"/>
    </row>
    <row r="19" spans="1:22" ht="21" customHeight="1" x14ac:dyDescent="0.25">
      <c r="A19" s="288">
        <v>12</v>
      </c>
      <c r="B19" s="288" t="s">
        <v>42</v>
      </c>
      <c r="C19" s="335" t="s">
        <v>43</v>
      </c>
      <c r="D19" s="336" t="s">
        <v>85</v>
      </c>
      <c r="E19" s="337">
        <v>9334</v>
      </c>
      <c r="F19" s="337">
        <v>4096</v>
      </c>
      <c r="G19" s="337">
        <v>5060</v>
      </c>
      <c r="H19" s="337">
        <v>4532</v>
      </c>
      <c r="I19" s="339">
        <v>4924</v>
      </c>
      <c r="J19" s="337">
        <v>5156</v>
      </c>
      <c r="K19" s="337">
        <v>2852</v>
      </c>
      <c r="L19" s="337">
        <v>6892</v>
      </c>
      <c r="M19" s="340">
        <v>4859</v>
      </c>
      <c r="N19" s="337">
        <v>1604</v>
      </c>
      <c r="O19" s="337">
        <v>5366</v>
      </c>
      <c r="P19" s="337">
        <v>6703</v>
      </c>
      <c r="Q19" s="56">
        <v>1289</v>
      </c>
      <c r="R19" s="38">
        <v>3708</v>
      </c>
      <c r="S19" s="38">
        <v>4385</v>
      </c>
      <c r="T19" s="39"/>
      <c r="U19" s="38"/>
      <c r="V19" s="41"/>
    </row>
    <row r="20" spans="1:22" ht="21" customHeight="1" x14ac:dyDescent="0.25">
      <c r="A20" s="288">
        <v>13</v>
      </c>
      <c r="B20" s="288" t="s">
        <v>44</v>
      </c>
      <c r="C20" s="335" t="s">
        <v>86</v>
      </c>
      <c r="D20" s="336" t="s">
        <v>76</v>
      </c>
      <c r="E20" s="337">
        <v>1999.5300000000025</v>
      </c>
      <c r="F20" s="337">
        <v>4578.7999999999993</v>
      </c>
      <c r="G20" s="337">
        <v>2394.1999999999971</v>
      </c>
      <c r="H20" s="337">
        <v>3230.7999999999993</v>
      </c>
      <c r="I20" s="337">
        <v>2240</v>
      </c>
      <c r="J20" s="337">
        <v>3428</v>
      </c>
      <c r="K20" s="337">
        <v>3095</v>
      </c>
      <c r="L20" s="337">
        <v>4330</v>
      </c>
      <c r="M20" s="340">
        <v>159</v>
      </c>
      <c r="N20" s="337">
        <v>4302</v>
      </c>
      <c r="O20" s="337">
        <v>4103</v>
      </c>
      <c r="P20" s="337">
        <v>4174</v>
      </c>
      <c r="Q20" s="56">
        <v>5488</v>
      </c>
      <c r="R20" s="38">
        <v>4344</v>
      </c>
      <c r="S20" s="38">
        <v>2393</v>
      </c>
      <c r="T20" s="39"/>
      <c r="U20" s="38"/>
      <c r="V20" s="41"/>
    </row>
    <row r="21" spans="1:22" ht="21" customHeight="1" x14ac:dyDescent="0.25">
      <c r="A21" s="288">
        <v>14</v>
      </c>
      <c r="B21" s="288" t="s">
        <v>46</v>
      </c>
      <c r="C21" s="335" t="s">
        <v>87</v>
      </c>
      <c r="D21" s="336" t="s">
        <v>76</v>
      </c>
      <c r="E21" s="337">
        <v>-2757.8999999999978</v>
      </c>
      <c r="F21" s="337">
        <v>-1163.2200000000012</v>
      </c>
      <c r="G21" s="337">
        <v>218.09999999999854</v>
      </c>
      <c r="H21" s="337">
        <v>394.20000000000073</v>
      </c>
      <c r="I21" s="337">
        <v>-11</v>
      </c>
      <c r="J21" s="337">
        <v>-1880</v>
      </c>
      <c r="K21" s="337">
        <v>2000</v>
      </c>
      <c r="L21" s="337">
        <v>973</v>
      </c>
      <c r="M21" s="338">
        <v>-3321</v>
      </c>
      <c r="N21" s="337">
        <v>1117</v>
      </c>
      <c r="O21" s="337">
        <v>1062</v>
      </c>
      <c r="P21" s="337">
        <v>322</v>
      </c>
      <c r="Q21" s="56">
        <v>-1965</v>
      </c>
      <c r="R21" s="38">
        <v>1275</v>
      </c>
      <c r="S21" s="38">
        <v>-3436</v>
      </c>
      <c r="T21" s="39">
        <v>24433</v>
      </c>
      <c r="U21" s="38"/>
      <c r="V21" s="41"/>
    </row>
    <row r="22" spans="1:22" ht="21" customHeight="1" x14ac:dyDescent="0.25">
      <c r="A22" s="288">
        <v>15</v>
      </c>
      <c r="B22" s="288" t="s">
        <v>48</v>
      </c>
      <c r="C22" s="335" t="s">
        <v>88</v>
      </c>
      <c r="D22" s="336" t="s">
        <v>89</v>
      </c>
      <c r="E22" s="337">
        <v>10172.529999999999</v>
      </c>
      <c r="F22" s="337">
        <v>12719.160000000003</v>
      </c>
      <c r="G22" s="337">
        <v>14276.210000000006</v>
      </c>
      <c r="H22" s="337">
        <v>12766.979999999996</v>
      </c>
      <c r="I22" s="337">
        <v>19176</v>
      </c>
      <c r="J22" s="337">
        <v>3659</v>
      </c>
      <c r="K22" s="337">
        <v>12617</v>
      </c>
      <c r="L22" s="337">
        <v>24769</v>
      </c>
      <c r="M22" s="338">
        <v>5130</v>
      </c>
      <c r="N22" s="337">
        <v>761</v>
      </c>
      <c r="O22" s="337">
        <v>8405</v>
      </c>
      <c r="P22" s="337">
        <v>14605</v>
      </c>
      <c r="Q22" s="39">
        <v>15849</v>
      </c>
      <c r="R22" s="38">
        <v>20230</v>
      </c>
      <c r="S22" s="38">
        <v>20418</v>
      </c>
      <c r="T22" s="39">
        <v>6116</v>
      </c>
      <c r="U22" s="38"/>
      <c r="V22" s="41"/>
    </row>
    <row r="23" spans="1:22" ht="21" customHeight="1" x14ac:dyDescent="0.25">
      <c r="A23" s="296">
        <v>16</v>
      </c>
      <c r="B23" s="296" t="s">
        <v>50</v>
      </c>
      <c r="C23" s="341" t="s">
        <v>158</v>
      </c>
      <c r="D23" s="342" t="s">
        <v>90</v>
      </c>
      <c r="E23" s="343">
        <v>7489.6100000000006</v>
      </c>
      <c r="F23" s="343">
        <v>4826.0500000000029</v>
      </c>
      <c r="G23" s="343">
        <v>3090.1900000000023</v>
      </c>
      <c r="H23" s="343">
        <v>5226.1699999999983</v>
      </c>
      <c r="I23" s="343">
        <v>3801</v>
      </c>
      <c r="J23" s="343">
        <v>3041</v>
      </c>
      <c r="K23" s="343">
        <v>6182</v>
      </c>
      <c r="L23" s="343">
        <v>5346</v>
      </c>
      <c r="M23" s="344">
        <v>14219</v>
      </c>
      <c r="N23" s="343">
        <v>7264</v>
      </c>
      <c r="O23" s="343">
        <v>9638</v>
      </c>
      <c r="P23" s="343">
        <v>6351</v>
      </c>
      <c r="Q23" s="45">
        <v>4990</v>
      </c>
      <c r="R23" s="44">
        <v>5689</v>
      </c>
      <c r="S23" s="44">
        <v>7168</v>
      </c>
      <c r="T23" s="45">
        <v>7669</v>
      </c>
      <c r="U23" s="44"/>
      <c r="V23" s="47"/>
    </row>
    <row r="24" spans="1:22" ht="21" hidden="1" customHeight="1" x14ac:dyDescent="0.25">
      <c r="A24" s="345"/>
      <c r="B24" s="346"/>
      <c r="C24" s="346"/>
      <c r="D24" s="347"/>
      <c r="E24" s="348"/>
      <c r="F24" s="349"/>
      <c r="G24" s="349"/>
      <c r="H24" s="349"/>
      <c r="I24" s="349"/>
      <c r="J24" s="348"/>
      <c r="K24" s="349"/>
      <c r="L24" s="349"/>
      <c r="M24" s="350"/>
      <c r="N24" s="348"/>
      <c r="O24" s="349"/>
      <c r="P24" s="349"/>
      <c r="Q24" s="58"/>
      <c r="R24" s="57"/>
      <c r="S24" s="57"/>
      <c r="T24" s="58"/>
      <c r="U24" s="59"/>
      <c r="V24" s="60"/>
    </row>
    <row r="25" spans="1:22" ht="21" hidden="1" customHeight="1" x14ac:dyDescent="0.25">
      <c r="A25" s="288"/>
      <c r="B25" s="335"/>
      <c r="C25" s="335"/>
      <c r="D25" s="336"/>
      <c r="E25" s="351"/>
      <c r="F25" s="352"/>
      <c r="G25" s="352"/>
      <c r="H25" s="352"/>
      <c r="I25" s="352"/>
      <c r="J25" s="351"/>
      <c r="K25" s="352"/>
      <c r="L25" s="352"/>
      <c r="M25" s="353"/>
      <c r="N25" s="351"/>
      <c r="O25" s="352"/>
      <c r="P25" s="352"/>
      <c r="Q25" s="62"/>
      <c r="R25" s="61"/>
      <c r="S25" s="61"/>
      <c r="T25" s="62"/>
      <c r="U25" s="59"/>
      <c r="V25" s="63"/>
    </row>
    <row r="26" spans="1:22" ht="21" hidden="1" customHeight="1" x14ac:dyDescent="0.25">
      <c r="A26" s="288"/>
      <c r="B26" s="335"/>
      <c r="C26" s="335"/>
      <c r="D26" s="336"/>
      <c r="E26" s="351"/>
      <c r="F26" s="352"/>
      <c r="G26" s="352"/>
      <c r="H26" s="352"/>
      <c r="I26" s="352"/>
      <c r="J26" s="351"/>
      <c r="K26" s="352"/>
      <c r="L26" s="352"/>
      <c r="M26" s="353"/>
      <c r="N26" s="351"/>
      <c r="O26" s="352"/>
      <c r="P26" s="352"/>
      <c r="Q26" s="62"/>
      <c r="R26" s="61"/>
      <c r="S26" s="61"/>
      <c r="T26" s="62"/>
      <c r="U26" s="59"/>
      <c r="V26" s="63"/>
    </row>
    <row r="27" spans="1:22" ht="21" hidden="1" customHeight="1" x14ac:dyDescent="0.25">
      <c r="A27" s="288"/>
      <c r="B27" s="335"/>
      <c r="C27" s="335"/>
      <c r="D27" s="336"/>
      <c r="E27" s="351"/>
      <c r="F27" s="352"/>
      <c r="G27" s="352"/>
      <c r="H27" s="352"/>
      <c r="I27" s="352"/>
      <c r="J27" s="351"/>
      <c r="K27" s="352"/>
      <c r="L27" s="352"/>
      <c r="M27" s="353"/>
      <c r="N27" s="351"/>
      <c r="O27" s="352"/>
      <c r="P27" s="352"/>
      <c r="Q27" s="62"/>
      <c r="R27" s="61"/>
      <c r="S27" s="61"/>
      <c r="T27" s="62"/>
      <c r="U27" s="59"/>
      <c r="V27" s="63"/>
    </row>
    <row r="28" spans="1:22" ht="21" hidden="1" customHeight="1" x14ac:dyDescent="0.25">
      <c r="A28" s="288"/>
      <c r="B28" s="335"/>
      <c r="C28" s="335"/>
      <c r="D28" s="336"/>
      <c r="E28" s="351"/>
      <c r="F28" s="352"/>
      <c r="G28" s="352"/>
      <c r="H28" s="352"/>
      <c r="I28" s="352"/>
      <c r="J28" s="351"/>
      <c r="K28" s="352"/>
      <c r="L28" s="352"/>
      <c r="M28" s="353"/>
      <c r="N28" s="351"/>
      <c r="O28" s="352"/>
      <c r="P28" s="352"/>
      <c r="Q28" s="62"/>
      <c r="R28" s="61"/>
      <c r="S28" s="61"/>
      <c r="T28" s="62"/>
      <c r="U28" s="59"/>
      <c r="V28" s="63"/>
    </row>
    <row r="29" spans="1:22" ht="21" hidden="1" customHeight="1" x14ac:dyDescent="0.25">
      <c r="A29" s="288"/>
      <c r="B29" s="335"/>
      <c r="C29" s="335"/>
      <c r="D29" s="336"/>
      <c r="E29" s="351"/>
      <c r="F29" s="352"/>
      <c r="G29" s="352"/>
      <c r="H29" s="352"/>
      <c r="I29" s="352"/>
      <c r="J29" s="351"/>
      <c r="K29" s="352"/>
      <c r="L29" s="352"/>
      <c r="M29" s="353"/>
      <c r="N29" s="351"/>
      <c r="O29" s="352"/>
      <c r="P29" s="352"/>
      <c r="Q29" s="62"/>
      <c r="R29" s="61"/>
      <c r="S29" s="61"/>
      <c r="T29" s="62"/>
      <c r="U29" s="40"/>
      <c r="V29" s="63"/>
    </row>
    <row r="30" spans="1:22" ht="21" hidden="1" customHeight="1" x14ac:dyDescent="0.25">
      <c r="A30" s="288"/>
      <c r="B30" s="335"/>
      <c r="C30" s="335"/>
      <c r="D30" s="336"/>
      <c r="E30" s="351"/>
      <c r="F30" s="352"/>
      <c r="G30" s="352"/>
      <c r="H30" s="352"/>
      <c r="I30" s="352"/>
      <c r="J30" s="351"/>
      <c r="K30" s="352"/>
      <c r="L30" s="352"/>
      <c r="M30" s="353"/>
      <c r="N30" s="351"/>
      <c r="O30" s="352"/>
      <c r="P30" s="352"/>
      <c r="Q30" s="62"/>
      <c r="R30" s="61"/>
      <c r="S30" s="61"/>
      <c r="T30" s="62"/>
      <c r="U30" s="40"/>
      <c r="V30" s="63"/>
    </row>
    <row r="31" spans="1:22" ht="21" hidden="1" customHeight="1" x14ac:dyDescent="0.25">
      <c r="A31" s="288"/>
      <c r="B31" s="335"/>
      <c r="C31" s="335"/>
      <c r="D31" s="336"/>
      <c r="E31" s="351"/>
      <c r="F31" s="352"/>
      <c r="G31" s="352"/>
      <c r="H31" s="352"/>
      <c r="I31" s="352"/>
      <c r="J31" s="351"/>
      <c r="K31" s="352"/>
      <c r="L31" s="352"/>
      <c r="M31" s="353"/>
      <c r="N31" s="351"/>
      <c r="O31" s="352"/>
      <c r="P31" s="352"/>
      <c r="Q31" s="62"/>
      <c r="R31" s="61"/>
      <c r="S31" s="61"/>
      <c r="T31" s="62"/>
      <c r="U31" s="40"/>
      <c r="V31" s="63"/>
    </row>
    <row r="32" spans="1:22" ht="21" hidden="1" customHeight="1" x14ac:dyDescent="0.25">
      <c r="A32" s="288"/>
      <c r="B32" s="335"/>
      <c r="C32" s="335"/>
      <c r="D32" s="336"/>
      <c r="E32" s="351"/>
      <c r="F32" s="352"/>
      <c r="G32" s="352"/>
      <c r="H32" s="352"/>
      <c r="I32" s="352"/>
      <c r="J32" s="351"/>
      <c r="K32" s="352"/>
      <c r="L32" s="352"/>
      <c r="M32" s="353"/>
      <c r="N32" s="351"/>
      <c r="O32" s="352"/>
      <c r="P32" s="352"/>
      <c r="Q32" s="62"/>
      <c r="R32" s="61"/>
      <c r="S32" s="61"/>
      <c r="T32" s="62"/>
      <c r="U32" s="40"/>
      <c r="V32" s="63"/>
    </row>
    <row r="33" spans="1:22" ht="21" hidden="1" customHeight="1" x14ac:dyDescent="0.25">
      <c r="A33" s="288"/>
      <c r="B33" s="335"/>
      <c r="C33" s="335"/>
      <c r="D33" s="336"/>
      <c r="E33" s="351"/>
      <c r="F33" s="352"/>
      <c r="G33" s="352"/>
      <c r="H33" s="352"/>
      <c r="I33" s="352"/>
      <c r="J33" s="351"/>
      <c r="K33" s="352"/>
      <c r="L33" s="352"/>
      <c r="M33" s="353"/>
      <c r="N33" s="351"/>
      <c r="O33" s="352"/>
      <c r="P33" s="352"/>
      <c r="Q33" s="62"/>
      <c r="R33" s="61"/>
      <c r="S33" s="61"/>
      <c r="T33" s="62"/>
      <c r="U33" s="40"/>
      <c r="V33" s="63"/>
    </row>
    <row r="34" spans="1:22" ht="21" hidden="1" customHeight="1" x14ac:dyDescent="0.25">
      <c r="A34" s="288"/>
      <c r="B34" s="335"/>
      <c r="C34" s="335"/>
      <c r="D34" s="336"/>
      <c r="E34" s="351"/>
      <c r="F34" s="352"/>
      <c r="G34" s="352"/>
      <c r="H34" s="352"/>
      <c r="I34" s="352"/>
      <c r="J34" s="351"/>
      <c r="K34" s="352"/>
      <c r="L34" s="352"/>
      <c r="M34" s="353"/>
      <c r="N34" s="351"/>
      <c r="O34" s="352"/>
      <c r="P34" s="352"/>
      <c r="Q34" s="62"/>
      <c r="R34" s="61"/>
      <c r="S34" s="61"/>
      <c r="T34" s="62"/>
      <c r="U34" s="40"/>
      <c r="V34" s="63"/>
    </row>
    <row r="35" spans="1:22" ht="21" hidden="1" customHeight="1" x14ac:dyDescent="0.25">
      <c r="A35" s="288"/>
      <c r="B35" s="335"/>
      <c r="C35" s="335"/>
      <c r="D35" s="336"/>
      <c r="E35" s="351"/>
      <c r="F35" s="352"/>
      <c r="G35" s="352"/>
      <c r="H35" s="352"/>
      <c r="I35" s="352"/>
      <c r="J35" s="351"/>
      <c r="K35" s="352"/>
      <c r="L35" s="352"/>
      <c r="M35" s="353"/>
      <c r="N35" s="351"/>
      <c r="O35" s="352"/>
      <c r="P35" s="352"/>
      <c r="Q35" s="62"/>
      <c r="R35" s="61"/>
      <c r="S35" s="61"/>
      <c r="T35" s="62"/>
      <c r="U35" s="40"/>
      <c r="V35" s="63"/>
    </row>
    <row r="36" spans="1:22" ht="21" hidden="1" customHeight="1" x14ac:dyDescent="0.25">
      <c r="A36" s="288"/>
      <c r="B36" s="335"/>
      <c r="C36" s="335"/>
      <c r="D36" s="336"/>
      <c r="E36" s="351"/>
      <c r="F36" s="352"/>
      <c r="G36" s="352"/>
      <c r="H36" s="352"/>
      <c r="I36" s="352"/>
      <c r="J36" s="351"/>
      <c r="K36" s="352"/>
      <c r="L36" s="352"/>
      <c r="M36" s="353"/>
      <c r="N36" s="351"/>
      <c r="O36" s="352"/>
      <c r="P36" s="352"/>
      <c r="Q36" s="62"/>
      <c r="R36" s="61"/>
      <c r="S36" s="61"/>
      <c r="T36" s="62"/>
      <c r="U36" s="40"/>
      <c r="V36" s="63"/>
    </row>
    <row r="37" spans="1:22" ht="21" hidden="1" customHeight="1" x14ac:dyDescent="0.25">
      <c r="A37" s="288"/>
      <c r="B37" s="335"/>
      <c r="C37" s="335"/>
      <c r="D37" s="336"/>
      <c r="E37" s="351"/>
      <c r="F37" s="352"/>
      <c r="G37" s="352"/>
      <c r="H37" s="352"/>
      <c r="I37" s="352"/>
      <c r="J37" s="351"/>
      <c r="K37" s="352"/>
      <c r="L37" s="352"/>
      <c r="M37" s="353"/>
      <c r="N37" s="351"/>
      <c r="O37" s="352"/>
      <c r="P37" s="352"/>
      <c r="Q37" s="62"/>
      <c r="R37" s="61"/>
      <c r="S37" s="61"/>
      <c r="T37" s="62"/>
      <c r="U37" s="40"/>
      <c r="V37" s="63"/>
    </row>
    <row r="38" spans="1:22" ht="21" hidden="1" customHeight="1" x14ac:dyDescent="0.25">
      <c r="A38" s="288"/>
      <c r="B38" s="335"/>
      <c r="C38" s="335"/>
      <c r="D38" s="336"/>
      <c r="E38" s="351"/>
      <c r="F38" s="352"/>
      <c r="G38" s="352"/>
      <c r="H38" s="352"/>
      <c r="I38" s="352"/>
      <c r="J38" s="351"/>
      <c r="K38" s="352"/>
      <c r="L38" s="352"/>
      <c r="M38" s="353"/>
      <c r="N38" s="351"/>
      <c r="O38" s="352"/>
      <c r="P38" s="352"/>
      <c r="Q38" s="62"/>
      <c r="R38" s="61"/>
      <c r="S38" s="61"/>
      <c r="T38" s="62"/>
      <c r="U38" s="40"/>
      <c r="V38" s="63"/>
    </row>
    <row r="39" spans="1:22" ht="21" hidden="1" customHeight="1" x14ac:dyDescent="0.25">
      <c r="A39" s="288"/>
      <c r="B39" s="335"/>
      <c r="C39" s="335"/>
      <c r="D39" s="336"/>
      <c r="E39" s="351"/>
      <c r="F39" s="352"/>
      <c r="G39" s="352"/>
      <c r="H39" s="352"/>
      <c r="I39" s="352"/>
      <c r="J39" s="351"/>
      <c r="K39" s="352"/>
      <c r="L39" s="352"/>
      <c r="M39" s="353"/>
      <c r="N39" s="351"/>
      <c r="O39" s="352"/>
      <c r="P39" s="352"/>
      <c r="Q39" s="62"/>
      <c r="R39" s="61"/>
      <c r="S39" s="61"/>
      <c r="T39" s="62"/>
      <c r="U39" s="40"/>
      <c r="V39" s="63"/>
    </row>
    <row r="40" spans="1:22" ht="21" hidden="1" customHeight="1" x14ac:dyDescent="0.25">
      <c r="A40" s="288"/>
      <c r="B40" s="335"/>
      <c r="C40" s="335"/>
      <c r="D40" s="336"/>
      <c r="E40" s="351"/>
      <c r="F40" s="352"/>
      <c r="G40" s="352"/>
      <c r="H40" s="352"/>
      <c r="I40" s="352"/>
      <c r="J40" s="351"/>
      <c r="K40" s="352"/>
      <c r="L40" s="352"/>
      <c r="M40" s="353"/>
      <c r="N40" s="351"/>
      <c r="O40" s="352"/>
      <c r="P40" s="352"/>
      <c r="Q40" s="62"/>
      <c r="R40" s="61"/>
      <c r="S40" s="61"/>
      <c r="T40" s="62"/>
      <c r="U40" s="40"/>
      <c r="V40" s="63"/>
    </row>
    <row r="41" spans="1:22" ht="21" hidden="1" customHeight="1" x14ac:dyDescent="0.25">
      <c r="A41" s="288"/>
      <c r="B41" s="335"/>
      <c r="C41" s="335"/>
      <c r="D41" s="336"/>
      <c r="E41" s="351"/>
      <c r="F41" s="352"/>
      <c r="G41" s="352"/>
      <c r="H41" s="352"/>
      <c r="I41" s="352"/>
      <c r="J41" s="351"/>
      <c r="K41" s="352"/>
      <c r="L41" s="352"/>
      <c r="M41" s="353"/>
      <c r="N41" s="351"/>
      <c r="O41" s="352"/>
      <c r="P41" s="352"/>
      <c r="Q41" s="62"/>
      <c r="R41" s="61"/>
      <c r="S41" s="61"/>
      <c r="T41" s="62"/>
      <c r="U41" s="40"/>
      <c r="V41" s="63"/>
    </row>
    <row r="42" spans="1:22" ht="21" hidden="1" customHeight="1" x14ac:dyDescent="0.25">
      <c r="A42" s="288"/>
      <c r="B42" s="335"/>
      <c r="C42" s="335"/>
      <c r="D42" s="336"/>
      <c r="E42" s="351"/>
      <c r="F42" s="352"/>
      <c r="G42" s="352"/>
      <c r="H42" s="352"/>
      <c r="I42" s="352"/>
      <c r="J42" s="351"/>
      <c r="K42" s="352"/>
      <c r="L42" s="352"/>
      <c r="M42" s="353"/>
      <c r="N42" s="351"/>
      <c r="O42" s="352"/>
      <c r="P42" s="352"/>
      <c r="Q42" s="62"/>
      <c r="R42" s="61"/>
      <c r="S42" s="61"/>
      <c r="T42" s="62"/>
      <c r="U42" s="40"/>
      <c r="V42" s="63"/>
    </row>
    <row r="43" spans="1:22" ht="21" hidden="1" customHeight="1" x14ac:dyDescent="0.25">
      <c r="A43" s="288"/>
      <c r="B43" s="335"/>
      <c r="C43" s="335"/>
      <c r="D43" s="336"/>
      <c r="E43" s="351"/>
      <c r="F43" s="352"/>
      <c r="G43" s="352"/>
      <c r="H43" s="352"/>
      <c r="I43" s="352"/>
      <c r="J43" s="351"/>
      <c r="K43" s="352"/>
      <c r="L43" s="352"/>
      <c r="M43" s="353"/>
      <c r="N43" s="351"/>
      <c r="O43" s="352"/>
      <c r="P43" s="352"/>
      <c r="Q43" s="62"/>
      <c r="R43" s="61"/>
      <c r="S43" s="61"/>
      <c r="T43" s="62"/>
      <c r="U43" s="40"/>
      <c r="V43" s="63"/>
    </row>
    <row r="44" spans="1:22" ht="21" hidden="1" customHeight="1" x14ac:dyDescent="0.25">
      <c r="A44" s="288"/>
      <c r="B44" s="335"/>
      <c r="C44" s="335"/>
      <c r="D44" s="336"/>
      <c r="E44" s="351"/>
      <c r="F44" s="352"/>
      <c r="G44" s="352"/>
      <c r="H44" s="352"/>
      <c r="I44" s="352"/>
      <c r="J44" s="351"/>
      <c r="K44" s="352"/>
      <c r="L44" s="352"/>
      <c r="M44" s="353"/>
      <c r="N44" s="351"/>
      <c r="O44" s="352"/>
      <c r="P44" s="352"/>
      <c r="Q44" s="62"/>
      <c r="R44" s="61"/>
      <c r="S44" s="61"/>
      <c r="T44" s="62"/>
      <c r="U44" s="40"/>
      <c r="V44" s="63"/>
    </row>
    <row r="45" spans="1:22" ht="21" hidden="1" customHeight="1" x14ac:dyDescent="0.25">
      <c r="A45" s="288"/>
      <c r="B45" s="335"/>
      <c r="C45" s="335"/>
      <c r="D45" s="336"/>
      <c r="E45" s="351"/>
      <c r="F45" s="352"/>
      <c r="G45" s="352"/>
      <c r="H45" s="352"/>
      <c r="I45" s="352"/>
      <c r="J45" s="351"/>
      <c r="K45" s="352"/>
      <c r="L45" s="352"/>
      <c r="M45" s="353"/>
      <c r="N45" s="351"/>
      <c r="O45" s="352"/>
      <c r="P45" s="352"/>
      <c r="Q45" s="62"/>
      <c r="R45" s="61"/>
      <c r="S45" s="61"/>
      <c r="T45" s="62"/>
      <c r="U45" s="40"/>
      <c r="V45" s="63"/>
    </row>
    <row r="46" spans="1:22" ht="21" hidden="1" customHeight="1" x14ac:dyDescent="0.25">
      <c r="A46" s="288"/>
      <c r="B46" s="335"/>
      <c r="C46" s="335"/>
      <c r="D46" s="336"/>
      <c r="E46" s="351"/>
      <c r="F46" s="352"/>
      <c r="G46" s="352"/>
      <c r="H46" s="352"/>
      <c r="I46" s="352"/>
      <c r="J46" s="351"/>
      <c r="K46" s="352"/>
      <c r="L46" s="352"/>
      <c r="M46" s="353"/>
      <c r="N46" s="351"/>
      <c r="O46" s="352"/>
      <c r="P46" s="352"/>
      <c r="Q46" s="62"/>
      <c r="R46" s="61"/>
      <c r="S46" s="61"/>
      <c r="T46" s="62"/>
      <c r="U46" s="40"/>
      <c r="V46" s="63"/>
    </row>
    <row r="47" spans="1:22" ht="21" hidden="1" customHeight="1" x14ac:dyDescent="0.25">
      <c r="A47" s="288"/>
      <c r="B47" s="335"/>
      <c r="C47" s="335"/>
      <c r="D47" s="336"/>
      <c r="E47" s="351"/>
      <c r="F47" s="352"/>
      <c r="G47" s="352"/>
      <c r="H47" s="352"/>
      <c r="I47" s="352"/>
      <c r="J47" s="351"/>
      <c r="K47" s="352"/>
      <c r="L47" s="352"/>
      <c r="M47" s="353"/>
      <c r="N47" s="351"/>
      <c r="O47" s="352"/>
      <c r="P47" s="352"/>
      <c r="Q47" s="62"/>
      <c r="R47" s="61"/>
      <c r="S47" s="61"/>
      <c r="T47" s="62"/>
      <c r="U47" s="40"/>
      <c r="V47" s="63"/>
    </row>
    <row r="48" spans="1:22" ht="21" hidden="1" customHeight="1" x14ac:dyDescent="0.25">
      <c r="A48" s="288"/>
      <c r="B48" s="335"/>
      <c r="C48" s="335"/>
      <c r="D48" s="336"/>
      <c r="E48" s="351"/>
      <c r="F48" s="352"/>
      <c r="G48" s="352"/>
      <c r="H48" s="352"/>
      <c r="I48" s="352"/>
      <c r="J48" s="351"/>
      <c r="K48" s="352"/>
      <c r="L48" s="352"/>
      <c r="M48" s="353"/>
      <c r="N48" s="351"/>
      <c r="O48" s="352"/>
      <c r="P48" s="352"/>
      <c r="Q48" s="62"/>
      <c r="R48" s="61"/>
      <c r="S48" s="61"/>
      <c r="T48" s="62"/>
      <c r="U48" s="40"/>
      <c r="V48" s="63"/>
    </row>
    <row r="49" spans="1:22" ht="21" hidden="1" customHeight="1" x14ac:dyDescent="0.25">
      <c r="A49" s="288"/>
      <c r="B49" s="335"/>
      <c r="C49" s="335"/>
      <c r="D49" s="336"/>
      <c r="E49" s="351"/>
      <c r="F49" s="352"/>
      <c r="G49" s="352"/>
      <c r="H49" s="352"/>
      <c r="I49" s="352"/>
      <c r="J49" s="351"/>
      <c r="K49" s="352"/>
      <c r="L49" s="352"/>
      <c r="M49" s="353"/>
      <c r="N49" s="351"/>
      <c r="O49" s="352"/>
      <c r="P49" s="352"/>
      <c r="Q49" s="62"/>
      <c r="R49" s="61"/>
      <c r="S49" s="61"/>
      <c r="T49" s="62"/>
      <c r="U49" s="40"/>
      <c r="V49" s="63"/>
    </row>
    <row r="50" spans="1:22" ht="21" hidden="1" customHeight="1" x14ac:dyDescent="0.25">
      <c r="A50" s="288"/>
      <c r="B50" s="335"/>
      <c r="C50" s="335"/>
      <c r="D50" s="336"/>
      <c r="E50" s="351"/>
      <c r="F50" s="352"/>
      <c r="G50" s="352"/>
      <c r="H50" s="352"/>
      <c r="I50" s="352"/>
      <c r="J50" s="351"/>
      <c r="K50" s="352"/>
      <c r="L50" s="352"/>
      <c r="M50" s="353"/>
      <c r="N50" s="351"/>
      <c r="O50" s="352"/>
      <c r="P50" s="352"/>
      <c r="Q50" s="62"/>
      <c r="R50" s="61"/>
      <c r="S50" s="61"/>
      <c r="T50" s="62"/>
      <c r="U50" s="40"/>
      <c r="V50" s="63"/>
    </row>
    <row r="51" spans="1:22" ht="21" hidden="1" customHeight="1" x14ac:dyDescent="0.25">
      <c r="A51" s="288"/>
      <c r="B51" s="335"/>
      <c r="C51" s="335"/>
      <c r="D51" s="336"/>
      <c r="E51" s="351"/>
      <c r="F51" s="352"/>
      <c r="G51" s="352"/>
      <c r="H51" s="352"/>
      <c r="I51" s="352"/>
      <c r="J51" s="351"/>
      <c r="K51" s="352"/>
      <c r="L51" s="352"/>
      <c r="M51" s="353"/>
      <c r="N51" s="351"/>
      <c r="O51" s="352"/>
      <c r="P51" s="352"/>
      <c r="Q51" s="62"/>
      <c r="R51" s="61"/>
      <c r="S51" s="61"/>
      <c r="T51" s="62"/>
      <c r="U51" s="40"/>
      <c r="V51" s="63"/>
    </row>
    <row r="52" spans="1:22" ht="21" hidden="1" customHeight="1" x14ac:dyDescent="0.25">
      <c r="A52" s="288"/>
      <c r="B52" s="335"/>
      <c r="C52" s="335"/>
      <c r="D52" s="336"/>
      <c r="E52" s="351"/>
      <c r="F52" s="352"/>
      <c r="G52" s="352"/>
      <c r="H52" s="352"/>
      <c r="I52" s="352"/>
      <c r="J52" s="351"/>
      <c r="K52" s="352"/>
      <c r="L52" s="352"/>
      <c r="M52" s="353"/>
      <c r="N52" s="351"/>
      <c r="O52" s="352"/>
      <c r="P52" s="352"/>
      <c r="Q52" s="62"/>
      <c r="R52" s="61"/>
      <c r="S52" s="61"/>
      <c r="T52" s="62"/>
      <c r="U52" s="40"/>
      <c r="V52" s="63"/>
    </row>
    <row r="53" spans="1:22" ht="21" hidden="1" customHeight="1" x14ac:dyDescent="0.25">
      <c r="A53" s="288"/>
      <c r="B53" s="335"/>
      <c r="C53" s="335"/>
      <c r="D53" s="336"/>
      <c r="E53" s="351"/>
      <c r="F53" s="352"/>
      <c r="G53" s="352"/>
      <c r="H53" s="352"/>
      <c r="I53" s="352"/>
      <c r="J53" s="351"/>
      <c r="K53" s="352"/>
      <c r="L53" s="352"/>
      <c r="M53" s="353"/>
      <c r="N53" s="351"/>
      <c r="O53" s="352"/>
      <c r="P53" s="352"/>
      <c r="Q53" s="62"/>
      <c r="R53" s="61"/>
      <c r="S53" s="61"/>
      <c r="T53" s="62"/>
      <c r="U53" s="40"/>
      <c r="V53" s="63"/>
    </row>
    <row r="54" spans="1:22" ht="21" hidden="1" customHeight="1" x14ac:dyDescent="0.25">
      <c r="A54" s="288"/>
      <c r="B54" s="335"/>
      <c r="C54" s="335"/>
      <c r="D54" s="336"/>
      <c r="E54" s="351"/>
      <c r="F54" s="352"/>
      <c r="G54" s="352"/>
      <c r="H54" s="352"/>
      <c r="I54" s="352"/>
      <c r="J54" s="351"/>
      <c r="K54" s="352"/>
      <c r="L54" s="352"/>
      <c r="M54" s="353"/>
      <c r="N54" s="351"/>
      <c r="O54" s="352"/>
      <c r="P54" s="352"/>
      <c r="Q54" s="62"/>
      <c r="R54" s="61"/>
      <c r="S54" s="61"/>
      <c r="T54" s="62"/>
      <c r="U54" s="40"/>
      <c r="V54" s="63"/>
    </row>
    <row r="55" spans="1:22" ht="21" hidden="1" customHeight="1" x14ac:dyDescent="0.25">
      <c r="A55" s="288"/>
      <c r="B55" s="335"/>
      <c r="C55" s="335"/>
      <c r="D55" s="336"/>
      <c r="E55" s="351"/>
      <c r="F55" s="352"/>
      <c r="G55" s="352"/>
      <c r="H55" s="352"/>
      <c r="I55" s="352"/>
      <c r="J55" s="351"/>
      <c r="K55" s="352"/>
      <c r="L55" s="352"/>
      <c r="M55" s="353"/>
      <c r="N55" s="351"/>
      <c r="O55" s="352"/>
      <c r="P55" s="352"/>
      <c r="Q55" s="62"/>
      <c r="R55" s="61"/>
      <c r="S55" s="61"/>
      <c r="T55" s="62"/>
      <c r="U55" s="40"/>
      <c r="V55" s="63"/>
    </row>
    <row r="56" spans="1:22" ht="21" hidden="1" customHeight="1" x14ac:dyDescent="0.25">
      <c r="A56" s="288"/>
      <c r="B56" s="335"/>
      <c r="C56" s="335"/>
      <c r="D56" s="336"/>
      <c r="E56" s="351"/>
      <c r="F56" s="352"/>
      <c r="G56" s="354"/>
      <c r="H56" s="352"/>
      <c r="I56" s="352"/>
      <c r="J56" s="351"/>
      <c r="K56" s="354"/>
      <c r="L56" s="352"/>
      <c r="M56" s="353"/>
      <c r="N56" s="351"/>
      <c r="O56" s="354"/>
      <c r="P56" s="352"/>
      <c r="Q56" s="62"/>
      <c r="R56" s="61"/>
      <c r="S56" s="61"/>
      <c r="T56" s="62"/>
      <c r="U56" s="40"/>
      <c r="V56" s="63"/>
    </row>
    <row r="57" spans="1:22" ht="21" hidden="1" customHeight="1" x14ac:dyDescent="0.25">
      <c r="A57" s="296"/>
      <c r="B57" s="341"/>
      <c r="C57" s="341"/>
      <c r="D57" s="342"/>
      <c r="E57" s="355"/>
      <c r="F57" s="356"/>
      <c r="G57" s="356"/>
      <c r="H57" s="356"/>
      <c r="I57" s="356"/>
      <c r="J57" s="355"/>
      <c r="K57" s="356"/>
      <c r="L57" s="356"/>
      <c r="M57" s="357"/>
      <c r="N57" s="355"/>
      <c r="O57" s="356"/>
      <c r="P57" s="356"/>
      <c r="Q57" s="65"/>
      <c r="R57" s="64"/>
      <c r="S57" s="64"/>
      <c r="T57" s="65"/>
      <c r="U57" s="46"/>
      <c r="V57" s="66"/>
    </row>
    <row r="58" spans="1:22" ht="13.5" customHeight="1" x14ac:dyDescent="0.25">
      <c r="A58" s="331"/>
      <c r="B58" s="339"/>
      <c r="C58" s="339"/>
      <c r="D58" s="339"/>
      <c r="E58" s="339"/>
      <c r="F58" s="339"/>
      <c r="G58" s="339"/>
      <c r="H58" s="339"/>
      <c r="I58" s="339"/>
      <c r="J58" s="339"/>
      <c r="K58" s="339"/>
      <c r="L58" s="339"/>
      <c r="M58" s="339"/>
      <c r="N58" s="339"/>
      <c r="O58" s="339"/>
      <c r="P58" s="339"/>
    </row>
    <row r="59" spans="1:22" ht="24" customHeight="1" x14ac:dyDescent="0.25">
      <c r="A59" s="358"/>
      <c r="B59" s="339"/>
      <c r="C59" s="329" t="s">
        <v>166</v>
      </c>
      <c r="D59" s="329"/>
      <c r="E59" s="329"/>
      <c r="F59" s="329"/>
      <c r="G59" s="329"/>
      <c r="H59" s="329"/>
      <c r="I59" s="329"/>
      <c r="J59" s="359"/>
      <c r="K59" s="359"/>
      <c r="L59" s="359"/>
      <c r="M59" s="359"/>
      <c r="N59" s="359"/>
      <c r="O59" s="359"/>
      <c r="P59" s="359"/>
      <c r="Q59" s="68"/>
      <c r="R59" s="68"/>
      <c r="S59" s="68"/>
      <c r="T59" s="68"/>
      <c r="U59" s="68"/>
    </row>
    <row r="60" spans="1:22" x14ac:dyDescent="0.25">
      <c r="B60" s="68"/>
      <c r="C60" s="68"/>
      <c r="D60" s="68"/>
      <c r="E60" s="68"/>
      <c r="F60" s="68"/>
      <c r="G60" s="68"/>
      <c r="H60" s="68"/>
      <c r="I60" s="68"/>
      <c r="J60" s="68"/>
      <c r="K60" s="68"/>
      <c r="L60" s="68"/>
      <c r="M60" s="68"/>
      <c r="N60" s="68"/>
      <c r="O60" s="68"/>
      <c r="P60" s="68"/>
      <c r="Q60" s="68"/>
      <c r="R60" s="68"/>
      <c r="S60" s="68"/>
      <c r="T60" s="68"/>
      <c r="U60" s="68"/>
    </row>
    <row r="61" spans="1:22" x14ac:dyDescent="0.25">
      <c r="A61" s="69"/>
      <c r="M61" s="70"/>
      <c r="N61" s="70"/>
      <c r="O61" s="70"/>
      <c r="P61" s="70"/>
      <c r="Q61" s="70"/>
      <c r="R61" s="70"/>
      <c r="S61" s="70"/>
      <c r="T61" s="70"/>
      <c r="U61" s="70"/>
      <c r="V61" s="70"/>
    </row>
    <row r="62" spans="1:22" x14ac:dyDescent="0.25">
      <c r="A62" s="498"/>
      <c r="B62" s="498"/>
      <c r="C62" s="67"/>
      <c r="D62" s="67"/>
      <c r="E62" s="67"/>
      <c r="F62" s="67"/>
      <c r="G62" s="67"/>
      <c r="H62" s="67"/>
      <c r="I62" s="71"/>
      <c r="J62" s="71"/>
      <c r="K62" s="71"/>
      <c r="L62" s="67"/>
      <c r="M62" s="70"/>
      <c r="N62" s="70"/>
      <c r="O62" s="70"/>
      <c r="P62" s="70"/>
      <c r="Q62" s="70"/>
      <c r="R62" s="67"/>
      <c r="S62" s="67"/>
      <c r="T62" s="67"/>
      <c r="U62" s="67"/>
    </row>
    <row r="63" spans="1:22" x14ac:dyDescent="0.25">
      <c r="A63" s="498"/>
      <c r="B63" s="498"/>
      <c r="C63" s="67"/>
      <c r="D63" s="67"/>
      <c r="E63" s="67"/>
      <c r="F63" s="67"/>
      <c r="G63" s="67"/>
      <c r="H63" s="67"/>
      <c r="I63" s="71"/>
      <c r="J63" s="71"/>
      <c r="K63" s="71"/>
      <c r="L63" s="67"/>
      <c r="M63" s="70"/>
      <c r="N63" s="70"/>
      <c r="O63" s="70"/>
      <c r="P63" s="70"/>
      <c r="Q63" s="70"/>
      <c r="R63" s="67"/>
      <c r="S63" s="67"/>
      <c r="T63" s="67"/>
      <c r="U63" s="67"/>
    </row>
    <row r="64" spans="1:22" x14ac:dyDescent="0.25">
      <c r="I64" s="71"/>
      <c r="J64" s="71"/>
      <c r="K64" s="71"/>
      <c r="M64" s="70"/>
      <c r="N64" s="70"/>
      <c r="O64" s="70"/>
      <c r="P64" s="70"/>
      <c r="Q64" s="70"/>
    </row>
    <row r="65" spans="9:17" x14ac:dyDescent="0.25">
      <c r="I65" s="71"/>
      <c r="J65" s="71"/>
      <c r="K65" s="71"/>
      <c r="M65" s="70"/>
      <c r="N65" s="70"/>
      <c r="O65" s="70"/>
      <c r="P65" s="70"/>
      <c r="Q65" s="70"/>
    </row>
    <row r="66" spans="9:17" x14ac:dyDescent="0.25">
      <c r="I66" s="71"/>
      <c r="J66" s="71"/>
      <c r="K66" s="71"/>
      <c r="M66" s="70"/>
      <c r="N66" s="70"/>
      <c r="O66" s="70"/>
      <c r="P66" s="70"/>
      <c r="Q66" s="70"/>
    </row>
    <row r="67" spans="9:17" x14ac:dyDescent="0.25">
      <c r="I67" s="71"/>
      <c r="J67" s="71"/>
      <c r="K67" s="71"/>
      <c r="M67" s="70"/>
      <c r="N67" s="70"/>
      <c r="O67" s="70"/>
      <c r="P67" s="70"/>
      <c r="Q67" s="70"/>
    </row>
    <row r="68" spans="9:17" x14ac:dyDescent="0.25">
      <c r="I68" s="71"/>
      <c r="J68" s="71"/>
      <c r="K68" s="71"/>
      <c r="M68" s="70"/>
      <c r="N68" s="70"/>
      <c r="O68" s="70"/>
      <c r="P68" s="70"/>
      <c r="Q68" s="70"/>
    </row>
    <row r="69" spans="9:17" x14ac:dyDescent="0.25">
      <c r="I69" s="71"/>
      <c r="J69" s="71"/>
      <c r="K69" s="71"/>
      <c r="M69" s="70"/>
      <c r="N69" s="70"/>
      <c r="O69" s="70"/>
      <c r="P69" s="70"/>
      <c r="Q69" s="70"/>
    </row>
    <row r="70" spans="9:17" x14ac:dyDescent="0.25">
      <c r="I70" s="71"/>
      <c r="J70" s="71"/>
      <c r="K70" s="71"/>
      <c r="M70" s="70"/>
      <c r="N70" s="70"/>
      <c r="O70" s="70"/>
      <c r="P70" s="70"/>
      <c r="Q70" s="70"/>
    </row>
    <row r="71" spans="9:17" x14ac:dyDescent="0.25">
      <c r="I71" s="71"/>
      <c r="J71" s="71"/>
      <c r="K71" s="71"/>
      <c r="M71" s="70"/>
      <c r="N71" s="70"/>
      <c r="O71" s="70"/>
      <c r="P71" s="70"/>
      <c r="Q71" s="70"/>
    </row>
    <row r="72" spans="9:17" x14ac:dyDescent="0.25">
      <c r="I72" s="71"/>
      <c r="J72" s="71"/>
      <c r="K72" s="71"/>
      <c r="M72" s="70"/>
      <c r="N72" s="70"/>
      <c r="O72" s="70"/>
      <c r="P72" s="70"/>
      <c r="Q72" s="70"/>
    </row>
    <row r="73" spans="9:17" x14ac:dyDescent="0.25">
      <c r="I73" s="71"/>
      <c r="J73" s="71"/>
      <c r="K73" s="71"/>
      <c r="M73" s="70"/>
      <c r="N73" s="70"/>
      <c r="O73" s="70"/>
      <c r="P73" s="70"/>
      <c r="Q73" s="70"/>
    </row>
    <row r="74" spans="9:17" x14ac:dyDescent="0.25">
      <c r="I74" s="71"/>
      <c r="J74" s="71"/>
      <c r="K74" s="71"/>
      <c r="M74" s="70"/>
      <c r="N74" s="70"/>
      <c r="O74" s="70"/>
      <c r="P74" s="70"/>
      <c r="Q74" s="70"/>
    </row>
    <row r="75" spans="9:17" x14ac:dyDescent="0.25">
      <c r="I75" s="71"/>
      <c r="J75" s="71"/>
      <c r="K75" s="71"/>
      <c r="M75" s="70"/>
      <c r="N75" s="70"/>
      <c r="O75" s="70"/>
      <c r="P75" s="70"/>
      <c r="Q75" s="70"/>
    </row>
    <row r="76" spans="9:17" x14ac:dyDescent="0.25">
      <c r="I76" s="71"/>
      <c r="J76" s="71"/>
      <c r="K76" s="71"/>
      <c r="M76" s="70"/>
      <c r="N76" s="70"/>
      <c r="O76" s="70"/>
      <c r="P76" s="70"/>
      <c r="Q76" s="70"/>
    </row>
    <row r="77" spans="9:17" x14ac:dyDescent="0.25">
      <c r="I77" s="71"/>
      <c r="J77" s="71"/>
      <c r="K77" s="71"/>
      <c r="M77" s="70"/>
      <c r="N77" s="70"/>
      <c r="O77" s="70"/>
      <c r="P77" s="70"/>
      <c r="Q77" s="70"/>
    </row>
    <row r="78" spans="9:17" x14ac:dyDescent="0.25">
      <c r="M78" s="70"/>
      <c r="N78" s="70"/>
      <c r="O78" s="70"/>
      <c r="P78" s="70"/>
      <c r="Q78" s="70"/>
    </row>
    <row r="79" spans="9:17" x14ac:dyDescent="0.25">
      <c r="M79" s="70"/>
      <c r="N79" s="70"/>
      <c r="O79" s="70"/>
      <c r="P79" s="70"/>
      <c r="Q79" s="70"/>
    </row>
    <row r="80" spans="9:17" x14ac:dyDescent="0.25">
      <c r="M80" s="70"/>
      <c r="N80" s="70"/>
      <c r="O80" s="70"/>
      <c r="P80" s="70"/>
      <c r="Q80" s="70"/>
    </row>
    <row r="81" spans="13:17" x14ac:dyDescent="0.25">
      <c r="M81" s="70"/>
      <c r="N81" s="70"/>
      <c r="O81" s="70"/>
      <c r="P81" s="70"/>
      <c r="Q81" s="70"/>
    </row>
    <row r="82" spans="13:17" x14ac:dyDescent="0.25">
      <c r="M82" s="70"/>
      <c r="N82" s="70"/>
      <c r="O82" s="70"/>
      <c r="P82" s="70"/>
      <c r="Q82" s="70"/>
    </row>
    <row r="83" spans="13:17" x14ac:dyDescent="0.25">
      <c r="M83" s="70"/>
      <c r="N83" s="70"/>
      <c r="O83" s="70"/>
      <c r="P83" s="70"/>
      <c r="Q83" s="70"/>
    </row>
  </sheetData>
  <mergeCells count="12">
    <mergeCell ref="E5:I5"/>
    <mergeCell ref="A62:B62"/>
    <mergeCell ref="A63:B63"/>
    <mergeCell ref="A1:V1"/>
    <mergeCell ref="A4:A6"/>
    <mergeCell ref="B4:B6"/>
    <mergeCell ref="C4:C6"/>
    <mergeCell ref="D4:D6"/>
    <mergeCell ref="E4:I4"/>
    <mergeCell ref="V4:V6"/>
    <mergeCell ref="J4:U4"/>
    <mergeCell ref="J5:U5"/>
  </mergeCells>
  <printOptions horizontalCentered="1"/>
  <pageMargins left="0" right="0" top="0.75" bottom="0.25" header="0.3" footer="0.3"/>
  <pageSetup paperSize="9" scale="8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59"/>
  <sheetViews>
    <sheetView topLeftCell="A4" workbookViewId="0">
      <selection activeCell="AK18" sqref="AK18:AN18"/>
    </sheetView>
  </sheetViews>
  <sheetFormatPr defaultColWidth="8.85546875" defaultRowHeight="15" x14ac:dyDescent="0.25"/>
  <cols>
    <col min="1" max="1" width="3.140625" customWidth="1"/>
    <col min="2" max="2" width="0" hidden="1" customWidth="1"/>
    <col min="3" max="3" width="11.42578125" customWidth="1"/>
    <col min="4" max="4" width="5.42578125" hidden="1" customWidth="1"/>
    <col min="5" max="5" width="5.42578125" customWidth="1"/>
    <col min="6" max="11" width="4.7109375" customWidth="1"/>
    <col min="12" max="12" width="5.42578125" customWidth="1"/>
    <col min="13" max="13" width="4.85546875" customWidth="1"/>
    <col min="14" max="15" width="5.42578125" customWidth="1"/>
    <col min="16" max="16" width="5.7109375" customWidth="1"/>
    <col min="17" max="17" width="4.42578125" customWidth="1"/>
    <col min="18" max="18" width="5" customWidth="1"/>
    <col min="19" max="19" width="4.85546875" customWidth="1"/>
    <col min="20" max="20" width="5.42578125" customWidth="1"/>
    <col min="21" max="21" width="4.85546875" customWidth="1"/>
    <col min="22" max="23" width="5" customWidth="1"/>
    <col min="24" max="24" width="4.42578125" customWidth="1"/>
    <col min="25" max="25" width="4.7109375" customWidth="1"/>
    <col min="26" max="26" width="5.140625" customWidth="1"/>
    <col min="27" max="27" width="4.7109375" customWidth="1"/>
    <col min="28" max="29" width="5" customWidth="1"/>
    <col min="30" max="31" width="4.85546875" customWidth="1"/>
    <col min="32" max="32" width="4.5703125" customWidth="1"/>
    <col min="33" max="33" width="4.42578125" customWidth="1"/>
    <col min="34" max="34" width="4.7109375" customWidth="1"/>
    <col min="35" max="35" width="4.140625" customWidth="1"/>
    <col min="36" max="36" width="4.85546875" customWidth="1"/>
    <col min="37" max="37" width="4.140625" customWidth="1"/>
    <col min="38" max="38" width="4.28515625" customWidth="1"/>
    <col min="39" max="39" width="8.85546875" hidden="1" customWidth="1"/>
  </cols>
  <sheetData>
    <row r="1" spans="1:39" ht="16.5" x14ac:dyDescent="0.25">
      <c r="A1" s="499" t="s">
        <v>92</v>
      </c>
      <c r="B1" s="499"/>
      <c r="C1" s="499"/>
      <c r="D1" s="499"/>
      <c r="E1" s="499"/>
      <c r="F1" s="499"/>
      <c r="G1" s="499"/>
      <c r="H1" s="499"/>
      <c r="I1" s="499"/>
      <c r="J1" s="499"/>
      <c r="K1" s="499"/>
      <c r="L1" s="499"/>
      <c r="M1" s="499"/>
      <c r="N1" s="499"/>
      <c r="O1" s="499"/>
      <c r="P1" s="499"/>
      <c r="Q1" s="500"/>
      <c r="R1" s="500"/>
      <c r="S1" s="500"/>
      <c r="T1" s="500"/>
      <c r="U1" s="500"/>
      <c r="V1" s="500"/>
      <c r="W1" s="500"/>
      <c r="X1" s="500"/>
      <c r="Y1" s="500"/>
      <c r="Z1" s="500"/>
      <c r="AA1" s="500"/>
      <c r="AB1" s="500"/>
      <c r="AC1" s="500"/>
      <c r="AD1" s="500"/>
      <c r="AE1" s="500"/>
      <c r="AF1" s="500"/>
      <c r="AG1" s="500"/>
      <c r="AH1" s="500"/>
      <c r="AI1" s="500"/>
      <c r="AJ1" s="500"/>
      <c r="AK1" s="500"/>
      <c r="AL1" s="500"/>
      <c r="AM1" s="48"/>
    </row>
    <row r="2" spans="1:39" ht="16.5" x14ac:dyDescent="0.25">
      <c r="A2" s="319"/>
      <c r="B2" s="320"/>
      <c r="C2" s="320"/>
      <c r="D2" s="320"/>
      <c r="E2" s="320"/>
      <c r="F2" s="320"/>
      <c r="G2" s="320"/>
      <c r="H2" s="320"/>
      <c r="I2" s="320"/>
      <c r="J2" s="320"/>
      <c r="K2" s="320"/>
      <c r="L2" s="320"/>
      <c r="M2" s="320"/>
      <c r="N2" s="320"/>
      <c r="O2" s="320"/>
      <c r="P2" s="320"/>
      <c r="Q2" s="72"/>
      <c r="R2" s="72"/>
      <c r="S2" s="72"/>
      <c r="T2" s="72"/>
      <c r="U2" s="72"/>
      <c r="V2" s="72"/>
      <c r="W2" s="72"/>
      <c r="X2" s="48"/>
      <c r="Y2" s="72"/>
      <c r="Z2" s="72"/>
      <c r="AA2" s="72"/>
      <c r="AB2" s="72"/>
      <c r="AC2" s="72"/>
      <c r="AE2" s="72"/>
      <c r="AF2" s="72"/>
      <c r="AG2" s="72"/>
      <c r="AH2" s="72"/>
      <c r="AI2" s="72"/>
      <c r="AJ2" s="73" t="s">
        <v>62</v>
      </c>
      <c r="AK2" s="72"/>
      <c r="AL2" s="74"/>
      <c r="AM2" s="48"/>
    </row>
    <row r="3" spans="1:39" ht="16.5" customHeight="1" x14ac:dyDescent="0.25">
      <c r="A3" s="501" t="s">
        <v>2</v>
      </c>
      <c r="B3" s="501" t="s">
        <v>63</v>
      </c>
      <c r="C3" s="501" t="s">
        <v>4</v>
      </c>
      <c r="D3" s="523" t="s">
        <v>71</v>
      </c>
      <c r="E3" s="504" t="s">
        <v>5</v>
      </c>
      <c r="F3" s="505"/>
      <c r="G3" s="505"/>
      <c r="H3" s="505"/>
      <c r="I3" s="505"/>
      <c r="J3" s="505"/>
      <c r="K3" s="505"/>
      <c r="L3" s="505"/>
      <c r="M3" s="505"/>
      <c r="N3" s="506"/>
      <c r="O3" s="504" t="s">
        <v>6</v>
      </c>
      <c r="P3" s="505"/>
      <c r="Q3" s="505"/>
      <c r="R3" s="505"/>
      <c r="S3" s="505"/>
      <c r="T3" s="505"/>
      <c r="U3" s="505"/>
      <c r="V3" s="505"/>
      <c r="W3" s="505"/>
      <c r="X3" s="505"/>
      <c r="Y3" s="505"/>
      <c r="Z3" s="505"/>
      <c r="AA3" s="505"/>
      <c r="AB3" s="505"/>
      <c r="AC3" s="505"/>
      <c r="AD3" s="505"/>
      <c r="AE3" s="505"/>
      <c r="AF3" s="505"/>
      <c r="AG3" s="505"/>
      <c r="AH3" s="505"/>
      <c r="AI3" s="505"/>
      <c r="AJ3" s="505"/>
      <c r="AK3" s="505"/>
      <c r="AL3" s="506"/>
      <c r="AM3" s="530" t="s">
        <v>8</v>
      </c>
    </row>
    <row r="4" spans="1:39" ht="16.5" customHeight="1" x14ac:dyDescent="0.25">
      <c r="A4" s="502"/>
      <c r="B4" s="502"/>
      <c r="C4" s="502"/>
      <c r="D4" s="524"/>
      <c r="E4" s="504" t="s">
        <v>64</v>
      </c>
      <c r="F4" s="505"/>
      <c r="G4" s="505"/>
      <c r="H4" s="505"/>
      <c r="I4" s="505"/>
      <c r="J4" s="505"/>
      <c r="K4" s="505"/>
      <c r="L4" s="505"/>
      <c r="M4" s="505"/>
      <c r="N4" s="506"/>
      <c r="O4" s="504" t="s">
        <v>64</v>
      </c>
      <c r="P4" s="505"/>
      <c r="Q4" s="505"/>
      <c r="R4" s="505"/>
      <c r="S4" s="505"/>
      <c r="T4" s="505"/>
      <c r="U4" s="505"/>
      <c r="V4" s="505"/>
      <c r="W4" s="505"/>
      <c r="X4" s="505"/>
      <c r="Y4" s="505"/>
      <c r="Z4" s="505"/>
      <c r="AA4" s="505"/>
      <c r="AB4" s="505"/>
      <c r="AC4" s="505"/>
      <c r="AD4" s="505"/>
      <c r="AE4" s="505"/>
      <c r="AF4" s="505"/>
      <c r="AG4" s="505"/>
      <c r="AH4" s="505"/>
      <c r="AI4" s="505"/>
      <c r="AJ4" s="505"/>
      <c r="AK4" s="505"/>
      <c r="AL4" s="506"/>
      <c r="AM4" s="531"/>
    </row>
    <row r="5" spans="1:39" ht="16.5" x14ac:dyDescent="0.25">
      <c r="A5" s="502"/>
      <c r="B5" s="502"/>
      <c r="C5" s="502"/>
      <c r="D5" s="524"/>
      <c r="E5" s="504">
        <v>1</v>
      </c>
      <c r="F5" s="506"/>
      <c r="G5" s="504">
        <v>3</v>
      </c>
      <c r="H5" s="506"/>
      <c r="I5" s="504">
        <v>6</v>
      </c>
      <c r="J5" s="506"/>
      <c r="K5" s="504">
        <v>9</v>
      </c>
      <c r="L5" s="506"/>
      <c r="M5" s="510">
        <v>12</v>
      </c>
      <c r="N5" s="533"/>
      <c r="O5" s="504">
        <v>1</v>
      </c>
      <c r="P5" s="506"/>
      <c r="Q5" s="526">
        <v>2</v>
      </c>
      <c r="R5" s="527"/>
      <c r="S5" s="526">
        <v>3</v>
      </c>
      <c r="T5" s="527"/>
      <c r="U5" s="526">
        <v>4</v>
      </c>
      <c r="V5" s="527"/>
      <c r="W5" s="526">
        <v>5</v>
      </c>
      <c r="X5" s="527"/>
      <c r="Y5" s="535">
        <v>6</v>
      </c>
      <c r="Z5" s="527"/>
      <c r="AA5" s="526">
        <v>7</v>
      </c>
      <c r="AB5" s="527"/>
      <c r="AC5" s="526">
        <v>8</v>
      </c>
      <c r="AD5" s="527"/>
      <c r="AE5" s="535">
        <v>9</v>
      </c>
      <c r="AF5" s="527"/>
      <c r="AG5" s="528">
        <v>10</v>
      </c>
      <c r="AH5" s="529"/>
      <c r="AI5" s="528">
        <v>11</v>
      </c>
      <c r="AJ5" s="529"/>
      <c r="AK5" s="534">
        <v>12</v>
      </c>
      <c r="AL5" s="529"/>
      <c r="AM5" s="531"/>
    </row>
    <row r="6" spans="1:39" ht="31.5" x14ac:dyDescent="0.25">
      <c r="A6" s="503"/>
      <c r="B6" s="503"/>
      <c r="C6" s="503"/>
      <c r="D6" s="525"/>
      <c r="E6" s="478" t="s">
        <v>93</v>
      </c>
      <c r="F6" s="478" t="s">
        <v>94</v>
      </c>
      <c r="G6" s="478" t="s">
        <v>93</v>
      </c>
      <c r="H6" s="478" t="s">
        <v>94</v>
      </c>
      <c r="I6" s="478" t="s">
        <v>93</v>
      </c>
      <c r="J6" s="478" t="s">
        <v>94</v>
      </c>
      <c r="K6" s="478" t="s">
        <v>93</v>
      </c>
      <c r="L6" s="478" t="s">
        <v>94</v>
      </c>
      <c r="M6" s="478" t="s">
        <v>93</v>
      </c>
      <c r="N6" s="478" t="s">
        <v>94</v>
      </c>
      <c r="O6" s="478" t="s">
        <v>93</v>
      </c>
      <c r="P6" s="478" t="s">
        <v>94</v>
      </c>
      <c r="Q6" s="477" t="s">
        <v>93</v>
      </c>
      <c r="R6" s="477" t="s">
        <v>94</v>
      </c>
      <c r="S6" s="477" t="s">
        <v>93</v>
      </c>
      <c r="T6" s="477" t="s">
        <v>94</v>
      </c>
      <c r="U6" s="477" t="s">
        <v>93</v>
      </c>
      <c r="V6" s="477" t="s">
        <v>94</v>
      </c>
      <c r="W6" s="477" t="s">
        <v>93</v>
      </c>
      <c r="X6" s="477" t="s">
        <v>94</v>
      </c>
      <c r="Y6" s="479" t="s">
        <v>93</v>
      </c>
      <c r="Z6" s="477" t="s">
        <v>94</v>
      </c>
      <c r="AA6" s="477" t="s">
        <v>93</v>
      </c>
      <c r="AB6" s="477" t="s">
        <v>94</v>
      </c>
      <c r="AC6" s="477" t="s">
        <v>93</v>
      </c>
      <c r="AD6" s="477" t="s">
        <v>94</v>
      </c>
      <c r="AE6" s="479" t="s">
        <v>93</v>
      </c>
      <c r="AF6" s="477" t="s">
        <v>94</v>
      </c>
      <c r="AG6" s="477" t="s">
        <v>93</v>
      </c>
      <c r="AH6" s="477" t="s">
        <v>94</v>
      </c>
      <c r="AI6" s="477" t="s">
        <v>93</v>
      </c>
      <c r="AJ6" s="477" t="s">
        <v>94</v>
      </c>
      <c r="AK6" s="477" t="s">
        <v>93</v>
      </c>
      <c r="AL6" s="477" t="s">
        <v>94</v>
      </c>
      <c r="AM6" s="532"/>
    </row>
    <row r="7" spans="1:39" ht="15.75" x14ac:dyDescent="0.25">
      <c r="A7" s="321" t="s">
        <v>17</v>
      </c>
      <c r="B7" s="321" t="s">
        <v>18</v>
      </c>
      <c r="C7" s="321" t="s">
        <v>19</v>
      </c>
      <c r="D7" s="322" t="s">
        <v>72</v>
      </c>
      <c r="E7" s="321">
        <v>1</v>
      </c>
      <c r="F7" s="321">
        <v>2</v>
      </c>
      <c r="G7" s="321">
        <v>3</v>
      </c>
      <c r="H7" s="321">
        <v>4</v>
      </c>
      <c r="I7" s="321">
        <v>5</v>
      </c>
      <c r="J7" s="321">
        <v>6</v>
      </c>
      <c r="K7" s="321">
        <v>7</v>
      </c>
      <c r="L7" s="321">
        <v>8</v>
      </c>
      <c r="M7" s="321">
        <v>9</v>
      </c>
      <c r="N7" s="321">
        <v>10</v>
      </c>
      <c r="O7" s="321">
        <v>11</v>
      </c>
      <c r="P7" s="321">
        <v>12</v>
      </c>
      <c r="Q7" s="75">
        <v>13</v>
      </c>
      <c r="R7" s="75">
        <v>14</v>
      </c>
      <c r="S7" s="75">
        <v>15</v>
      </c>
      <c r="T7" s="75">
        <v>16</v>
      </c>
      <c r="U7" s="75">
        <v>17</v>
      </c>
      <c r="V7" s="75">
        <v>18</v>
      </c>
      <c r="W7" s="75">
        <v>19</v>
      </c>
      <c r="X7" s="75">
        <v>20</v>
      </c>
      <c r="Y7" s="76">
        <v>21</v>
      </c>
      <c r="Z7" s="75">
        <v>22</v>
      </c>
      <c r="AA7" s="75">
        <v>23</v>
      </c>
      <c r="AB7" s="75">
        <v>24</v>
      </c>
      <c r="AC7" s="75">
        <v>25</v>
      </c>
      <c r="AD7" s="75">
        <v>26</v>
      </c>
      <c r="AE7" s="76">
        <v>27</v>
      </c>
      <c r="AF7" s="75">
        <v>28</v>
      </c>
      <c r="AG7" s="75">
        <v>29</v>
      </c>
      <c r="AH7" s="75">
        <v>30</v>
      </c>
      <c r="AI7" s="75">
        <v>31</v>
      </c>
      <c r="AJ7" s="75">
        <v>32</v>
      </c>
      <c r="AK7" s="75">
        <v>33</v>
      </c>
      <c r="AL7" s="75">
        <v>34</v>
      </c>
      <c r="AM7" s="75">
        <v>35</v>
      </c>
    </row>
    <row r="8" spans="1:39" ht="15.75" x14ac:dyDescent="0.25">
      <c r="A8" s="323">
        <v>1</v>
      </c>
      <c r="B8" s="323" t="s">
        <v>20</v>
      </c>
      <c r="C8" s="324" t="s">
        <v>73</v>
      </c>
      <c r="D8" s="325" t="s">
        <v>74</v>
      </c>
      <c r="E8" s="467">
        <v>-0.62172568326705802</v>
      </c>
      <c r="F8" s="467">
        <v>-2.9034015723515214</v>
      </c>
      <c r="G8" s="467">
        <v>-4.5151698197336572</v>
      </c>
      <c r="H8" s="467">
        <v>-1.0782121449448174</v>
      </c>
      <c r="I8" s="467">
        <v>4.1247316290614799</v>
      </c>
      <c r="J8" s="467">
        <v>3.0621126121365427</v>
      </c>
      <c r="K8" s="467">
        <v>-0.21724822062240581</v>
      </c>
      <c r="L8" s="467">
        <v>-1.0047358044224279</v>
      </c>
      <c r="M8" s="468">
        <v>6.6407843255736658</v>
      </c>
      <c r="N8" s="468">
        <v>2.604825625530268</v>
      </c>
      <c r="O8" s="467">
        <v>5.4835465272760757</v>
      </c>
      <c r="P8" s="467">
        <v>2.2587149841150103</v>
      </c>
      <c r="Q8" s="469">
        <v>-5.6245788977226789</v>
      </c>
      <c r="R8" s="469">
        <v>0.51069217782779963</v>
      </c>
      <c r="S8" s="469">
        <v>-3.2526129419155865</v>
      </c>
      <c r="T8" s="469">
        <v>-2.0015956776731101</v>
      </c>
      <c r="U8" s="469">
        <v>-10.804628235780276</v>
      </c>
      <c r="V8" s="469">
        <v>-3.4736406096010737</v>
      </c>
      <c r="W8" s="469">
        <v>1.7897538256819701</v>
      </c>
      <c r="X8" s="469">
        <v>-1.5209686946249261</v>
      </c>
      <c r="Y8" s="470">
        <v>0.17648212301457611</v>
      </c>
      <c r="Z8" s="469">
        <v>0.89218773429299747</v>
      </c>
      <c r="AA8" s="469">
        <v>1.8775283831397624</v>
      </c>
      <c r="AB8" s="469">
        <v>-1.49513264472022</v>
      </c>
      <c r="AC8" s="469">
        <v>-3.2839644544071733</v>
      </c>
      <c r="AD8" s="469">
        <v>0.83284298193998096</v>
      </c>
      <c r="AE8" s="470">
        <v>6.3356731342295207</v>
      </c>
      <c r="AF8" s="469">
        <v>-4.1193458125720106</v>
      </c>
      <c r="AG8" s="469"/>
      <c r="AH8" s="469"/>
      <c r="AI8" s="469"/>
      <c r="AJ8" s="469"/>
      <c r="AK8" s="471"/>
      <c r="AL8" s="471"/>
      <c r="AM8" s="77"/>
    </row>
    <row r="9" spans="1:39" ht="15.75" x14ac:dyDescent="0.25">
      <c r="A9" s="323">
        <v>2</v>
      </c>
      <c r="B9" s="323" t="s">
        <v>22</v>
      </c>
      <c r="C9" s="324" t="s">
        <v>75</v>
      </c>
      <c r="D9" s="325" t="s">
        <v>76</v>
      </c>
      <c r="E9" s="467">
        <v>0</v>
      </c>
      <c r="F9" s="467">
        <v>1.2461059190031152</v>
      </c>
      <c r="G9" s="467">
        <v>-1.8561048153307482</v>
      </c>
      <c r="H9" s="467">
        <v>-1.7430040660129158</v>
      </c>
      <c r="I9" s="467">
        <v>1.7019319227230909</v>
      </c>
      <c r="J9" s="467">
        <v>0.54886370379160987</v>
      </c>
      <c r="K9" s="467">
        <v>-0.96460663854758855</v>
      </c>
      <c r="L9" s="467">
        <v>3.0704693098726947</v>
      </c>
      <c r="M9" s="468">
        <v>-2.5547445255474455</v>
      </c>
      <c r="N9" s="468">
        <v>3.3994334277620402</v>
      </c>
      <c r="O9" s="467">
        <v>1.1235955056179776</v>
      </c>
      <c r="P9" s="467">
        <v>9.8630136986301373</v>
      </c>
      <c r="Q9" s="469">
        <v>2.5830258302583027</v>
      </c>
      <c r="R9" s="469">
        <v>0</v>
      </c>
      <c r="S9" s="469">
        <v>1.079136690647482</v>
      </c>
      <c r="T9" s="469">
        <v>4.4887780548628431</v>
      </c>
      <c r="U9" s="469">
        <v>2.8469750889679712</v>
      </c>
      <c r="V9" s="469">
        <v>-16.2291169451074</v>
      </c>
      <c r="W9" s="469">
        <v>-4.1237113402061851</v>
      </c>
      <c r="X9" s="469">
        <v>-0.28490028490028491</v>
      </c>
      <c r="Y9" s="470">
        <v>0.35842293906810035</v>
      </c>
      <c r="Z9" s="469">
        <v>-3.1428571428571432</v>
      </c>
      <c r="AA9" s="469">
        <v>0.35714285714285715</v>
      </c>
      <c r="AB9" s="469">
        <v>5.8997050147492622</v>
      </c>
      <c r="AC9" s="469">
        <v>0</v>
      </c>
      <c r="AD9" s="469">
        <v>-5.2924791086350975</v>
      </c>
      <c r="AE9" s="470">
        <v>2.8469750889679712</v>
      </c>
      <c r="AF9" s="469">
        <v>0.58823529411764708</v>
      </c>
      <c r="AG9" s="469"/>
      <c r="AH9" s="469"/>
      <c r="AI9" s="469"/>
      <c r="AJ9" s="469"/>
      <c r="AK9" s="471"/>
      <c r="AL9" s="471"/>
      <c r="AM9" s="77"/>
    </row>
    <row r="10" spans="1:39" ht="15.75" x14ac:dyDescent="0.25">
      <c r="A10" s="323">
        <v>3</v>
      </c>
      <c r="B10" s="323" t="s">
        <v>24</v>
      </c>
      <c r="C10" s="324" t="s">
        <v>77</v>
      </c>
      <c r="D10" s="325" t="s">
        <v>78</v>
      </c>
      <c r="E10" s="467">
        <v>3.6113211937867242</v>
      </c>
      <c r="F10" s="467">
        <v>2.92184587788506</v>
      </c>
      <c r="G10" s="467">
        <v>-1.7065419775727626</v>
      </c>
      <c r="H10" s="467">
        <v>-0.84755198040470958</v>
      </c>
      <c r="I10" s="467">
        <v>3.3117759931774571</v>
      </c>
      <c r="J10" s="467">
        <v>3.8635544701125033</v>
      </c>
      <c r="K10" s="467">
        <v>-5.8449984814600073</v>
      </c>
      <c r="L10" s="467">
        <v>-3.7433011430029679</v>
      </c>
      <c r="M10" s="468">
        <v>0.67491727525837808</v>
      </c>
      <c r="N10" s="468">
        <v>-1.4681087305177449</v>
      </c>
      <c r="O10" s="467">
        <v>3.6328622726746209</v>
      </c>
      <c r="P10" s="467">
        <v>3.2470784641068451</v>
      </c>
      <c r="Q10" s="469">
        <v>-0.6834012353791562</v>
      </c>
      <c r="R10" s="469">
        <v>6.1183021282771906</v>
      </c>
      <c r="S10" s="469">
        <v>0.56503903665475719</v>
      </c>
      <c r="T10" s="469">
        <v>-0.91139681197622657</v>
      </c>
      <c r="U10" s="469">
        <v>-3.3606589733805281</v>
      </c>
      <c r="V10" s="469">
        <v>0.97373671464244038</v>
      </c>
      <c r="W10" s="469">
        <v>4.5085760958344681</v>
      </c>
      <c r="X10" s="469">
        <v>1.698306695680448</v>
      </c>
      <c r="Y10" s="470">
        <v>-2.6181420309487837</v>
      </c>
      <c r="Z10" s="469">
        <v>-1.897442203639941</v>
      </c>
      <c r="AA10" s="469">
        <v>4.832669002969423</v>
      </c>
      <c r="AB10" s="469">
        <v>2.0231395013600411</v>
      </c>
      <c r="AC10" s="469">
        <v>-0.55885167464114827</v>
      </c>
      <c r="AD10" s="469">
        <v>-2.6759715447653916</v>
      </c>
      <c r="AE10" s="470">
        <v>-0.93280470123304726</v>
      </c>
      <c r="AF10" s="469">
        <v>-1.1475389140671355</v>
      </c>
      <c r="AG10" s="469">
        <v>-0.27198549410698097</v>
      </c>
      <c r="AH10" s="469">
        <v>4.4953003677973031</v>
      </c>
      <c r="AI10" s="469"/>
      <c r="AJ10" s="469"/>
      <c r="AK10" s="471"/>
      <c r="AL10" s="471"/>
      <c r="AM10" s="77"/>
    </row>
    <row r="11" spans="1:39" ht="15.75" x14ac:dyDescent="0.25">
      <c r="A11" s="323">
        <v>4</v>
      </c>
      <c r="B11" s="323" t="s">
        <v>26</v>
      </c>
      <c r="C11" s="324" t="s">
        <v>27</v>
      </c>
      <c r="D11" s="325" t="s">
        <v>79</v>
      </c>
      <c r="E11" s="467">
        <v>6.25</v>
      </c>
      <c r="F11" s="467">
        <v>3.8461538461538463</v>
      </c>
      <c r="G11" s="467">
        <v>0.91463414634146334</v>
      </c>
      <c r="H11" s="467">
        <v>0.81154192966636607</v>
      </c>
      <c r="I11" s="467">
        <v>-2.4539877300613497</v>
      </c>
      <c r="J11" s="467">
        <v>0.37418147801683815</v>
      </c>
      <c r="K11" s="467">
        <v>-1.687116564417189</v>
      </c>
      <c r="L11" s="467">
        <v>2.0164986251145738</v>
      </c>
      <c r="M11" s="468">
        <v>3.125</v>
      </c>
      <c r="N11" s="468">
        <v>2.7522935779816518</v>
      </c>
      <c r="O11" s="467">
        <v>-2.2727272727272729</v>
      </c>
      <c r="P11" s="467">
        <v>0.89285714285714279</v>
      </c>
      <c r="Q11" s="469">
        <v>2.3255813953488373</v>
      </c>
      <c r="R11" s="469">
        <v>0.88495575221238942</v>
      </c>
      <c r="S11" s="469">
        <v>0.75757575757575757</v>
      </c>
      <c r="T11" s="469">
        <v>-1.7543859649122806</v>
      </c>
      <c r="U11" s="469">
        <v>-1.5037593984962405</v>
      </c>
      <c r="V11" s="469">
        <v>3.5714285714285712</v>
      </c>
      <c r="W11" s="469">
        <v>-0.76335877862595414</v>
      </c>
      <c r="X11" s="469">
        <v>-3.4782608695652173</v>
      </c>
      <c r="Y11" s="470">
        <v>0.76923076923076927</v>
      </c>
      <c r="Z11" s="469">
        <v>4.5045045045045047</v>
      </c>
      <c r="AA11" s="469">
        <v>-0.76335877862595414</v>
      </c>
      <c r="AB11" s="469">
        <v>-1.7241379310344827</v>
      </c>
      <c r="AC11" s="469">
        <v>-0.76923076923076927</v>
      </c>
      <c r="AD11" s="469">
        <v>-1.7543859649122806</v>
      </c>
      <c r="AE11" s="470">
        <v>1.5503875968992249</v>
      </c>
      <c r="AF11" s="469">
        <v>3.5714285714285712</v>
      </c>
      <c r="AG11" s="469">
        <v>0</v>
      </c>
      <c r="AH11" s="469">
        <v>-1.7241379310344827</v>
      </c>
      <c r="AI11" s="469"/>
      <c r="AJ11" s="469"/>
      <c r="AK11" s="471"/>
      <c r="AL11" s="471"/>
      <c r="AM11" s="77"/>
    </row>
    <row r="12" spans="1:39" ht="15.75" x14ac:dyDescent="0.25">
      <c r="A12" s="323">
        <v>5</v>
      </c>
      <c r="B12" s="323" t="s">
        <v>28</v>
      </c>
      <c r="C12" s="324" t="s">
        <v>80</v>
      </c>
      <c r="D12" s="325" t="s">
        <v>79</v>
      </c>
      <c r="E12" s="467">
        <v>-3.1450908802285897</v>
      </c>
      <c r="F12" s="467">
        <v>-1.3534681521375644</v>
      </c>
      <c r="G12" s="467">
        <v>1.8717106564837165</v>
      </c>
      <c r="H12" s="467">
        <v>1.766589574808753</v>
      </c>
      <c r="I12" s="467">
        <v>3.042000924864789</v>
      </c>
      <c r="J12" s="467">
        <v>-0.19652173913043477</v>
      </c>
      <c r="K12" s="467">
        <v>-2.3437342015328304</v>
      </c>
      <c r="L12" s="467">
        <v>0.19788685112548143</v>
      </c>
      <c r="M12" s="468">
        <v>3.9119707099649794</v>
      </c>
      <c r="N12" s="468">
        <v>-1.5778500247367304</v>
      </c>
      <c r="O12" s="467">
        <v>-4.5689556125770743</v>
      </c>
      <c r="P12" s="467">
        <v>1.2081934545715671</v>
      </c>
      <c r="Q12" s="469">
        <v>0.19521816132667846</v>
      </c>
      <c r="R12" s="469">
        <v>2.3265335184591831</v>
      </c>
      <c r="S12" s="469">
        <v>5.1883097318469424</v>
      </c>
      <c r="T12" s="469">
        <v>2.0074802122292774</v>
      </c>
      <c r="U12" s="469">
        <v>-5.9425603421937065</v>
      </c>
      <c r="V12" s="469">
        <v>-2.41136445028053</v>
      </c>
      <c r="W12" s="469">
        <v>-0.19568673814668353</v>
      </c>
      <c r="X12" s="469">
        <v>-0.26785556945741623</v>
      </c>
      <c r="Y12" s="470">
        <v>3.7743556227278297</v>
      </c>
      <c r="Z12" s="469">
        <v>2.4277763053273258</v>
      </c>
      <c r="AA12" s="469">
        <v>2.0173194253099784</v>
      </c>
      <c r="AB12" s="469">
        <v>-0.67967361865824838</v>
      </c>
      <c r="AC12" s="469">
        <v>7.5238738304234581E-2</v>
      </c>
      <c r="AD12" s="469">
        <v>-0.89448545375597055</v>
      </c>
      <c r="AE12" s="470">
        <v>0.17928056444461582</v>
      </c>
      <c r="AF12" s="469">
        <v>2.1976866456361726</v>
      </c>
      <c r="AG12" s="469">
        <v>-0.45605865260646183</v>
      </c>
      <c r="AH12" s="469">
        <v>-4.5718009397400285</v>
      </c>
      <c r="AI12" s="469"/>
      <c r="AJ12" s="469"/>
      <c r="AK12" s="471"/>
      <c r="AL12" s="471"/>
      <c r="AM12" s="77"/>
    </row>
    <row r="13" spans="1:39" ht="15.75" x14ac:dyDescent="0.25">
      <c r="A13" s="323">
        <v>6</v>
      </c>
      <c r="B13" s="323" t="s">
        <v>30</v>
      </c>
      <c r="C13" s="324" t="s">
        <v>31</v>
      </c>
      <c r="D13" s="325" t="s">
        <v>79</v>
      </c>
      <c r="E13" s="467">
        <v>-0.81044386422976489</v>
      </c>
      <c r="F13" s="467">
        <v>6.3072636252007177</v>
      </c>
      <c r="G13" s="467">
        <v>1.6131618631922997</v>
      </c>
      <c r="H13" s="467">
        <v>5.4148360467347159</v>
      </c>
      <c r="I13" s="467">
        <v>-7.5699380283777167</v>
      </c>
      <c r="J13" s="467">
        <v>-6.0736591378740501</v>
      </c>
      <c r="K13" s="467">
        <v>29.02896177515731</v>
      </c>
      <c r="L13" s="467">
        <v>27.085904227252261</v>
      </c>
      <c r="M13" s="468">
        <v>-8.3000353113907117</v>
      </c>
      <c r="N13" s="468">
        <v>-12.629486870633583</v>
      </c>
      <c r="O13" s="467">
        <v>-1.2606149044405262</v>
      </c>
      <c r="P13" s="467">
        <v>12.550263091381172</v>
      </c>
      <c r="Q13" s="469">
        <v>10.603665920893286</v>
      </c>
      <c r="R13" s="469">
        <v>0.93501827164526474</v>
      </c>
      <c r="S13" s="469">
        <v>6.5435649995360485</v>
      </c>
      <c r="T13" s="469">
        <v>8.7235290548330333</v>
      </c>
      <c r="U13" s="469">
        <v>-7.8434446360453576</v>
      </c>
      <c r="V13" s="469">
        <v>-6.191167168954868</v>
      </c>
      <c r="W13" s="469">
        <v>4.0722700498414133</v>
      </c>
      <c r="X13" s="469">
        <v>-2.9670829951901188</v>
      </c>
      <c r="Y13" s="470">
        <v>-1.2353741496598638</v>
      </c>
      <c r="Z13" s="469">
        <v>7.5476316755742318E-2</v>
      </c>
      <c r="AA13" s="469">
        <v>13.276026743075453</v>
      </c>
      <c r="AB13" s="469">
        <v>9.7494853136019888</v>
      </c>
      <c r="AC13" s="469">
        <v>-37.381631858866257</v>
      </c>
      <c r="AD13" s="469">
        <v>-31.759592882879534</v>
      </c>
      <c r="AE13" s="470">
        <v>45.214666735719092</v>
      </c>
      <c r="AF13" s="469">
        <v>44.551194817919551</v>
      </c>
      <c r="AG13" s="469">
        <v>4.4312487740508919</v>
      </c>
      <c r="AH13" s="469">
        <v>2.4420553181073603</v>
      </c>
      <c r="AI13" s="469"/>
      <c r="AJ13" s="469"/>
      <c r="AK13" s="471"/>
      <c r="AL13" s="471"/>
      <c r="AM13" s="77"/>
    </row>
    <row r="14" spans="1:39" ht="15.75" x14ac:dyDescent="0.25">
      <c r="A14" s="323">
        <v>7</v>
      </c>
      <c r="B14" s="323" t="s">
        <v>32</v>
      </c>
      <c r="C14" s="324" t="s">
        <v>33</v>
      </c>
      <c r="D14" s="325" t="s">
        <v>79</v>
      </c>
      <c r="E14" s="467">
        <v>4.1326633013067955</v>
      </c>
      <c r="F14" s="467">
        <v>4.7085854206480766</v>
      </c>
      <c r="G14" s="467">
        <v>-1.2075117079470405</v>
      </c>
      <c r="H14" s="467">
        <v>-2.0717646274391326</v>
      </c>
      <c r="I14" s="467">
        <v>-5.0341540558010713</v>
      </c>
      <c r="J14" s="467">
        <v>-9.1283994103665371</v>
      </c>
      <c r="K14" s="467">
        <v>17.749808460773679</v>
      </c>
      <c r="L14" s="467">
        <v>10.414885795874778</v>
      </c>
      <c r="M14" s="468">
        <v>-8.8908224163919556</v>
      </c>
      <c r="N14" s="468">
        <v>-10.356695621324945</v>
      </c>
      <c r="O14" s="467">
        <v>0.14123153902025665</v>
      </c>
      <c r="P14" s="467">
        <v>6.2419151914659849</v>
      </c>
      <c r="Q14" s="469">
        <v>7.3628964016601417</v>
      </c>
      <c r="R14" s="469">
        <v>-1.5995196437357746</v>
      </c>
      <c r="S14" s="469">
        <v>6.7143942876981058</v>
      </c>
      <c r="T14" s="469">
        <v>11.875845742261534</v>
      </c>
      <c r="U14" s="469">
        <v>-4.7160161665186697</v>
      </c>
      <c r="V14" s="469">
        <v>-8.1019249173646593</v>
      </c>
      <c r="W14" s="469">
        <v>7.6549946479323827</v>
      </c>
      <c r="X14" s="469">
        <v>3.1574579866568642</v>
      </c>
      <c r="Y14" s="470">
        <v>-3.5209074415348871</v>
      </c>
      <c r="Z14" s="469">
        <v>-0.49863753685843526</v>
      </c>
      <c r="AA14" s="469">
        <v>1.930275533653969</v>
      </c>
      <c r="AB14" s="469">
        <v>2.8732355153647102</v>
      </c>
      <c r="AC14" s="469">
        <v>-29.251576164327837</v>
      </c>
      <c r="AD14" s="469">
        <v>-21.062547490918174</v>
      </c>
      <c r="AE14" s="470">
        <v>-86.687145033653792</v>
      </c>
      <c r="AF14" s="469">
        <v>26.653568226172254</v>
      </c>
      <c r="AG14" s="469"/>
      <c r="AH14" s="469"/>
      <c r="AI14" s="469"/>
      <c r="AJ14" s="469"/>
      <c r="AK14" s="471"/>
      <c r="AL14" s="471"/>
      <c r="AM14" s="77"/>
    </row>
    <row r="15" spans="1:39" ht="15.75" x14ac:dyDescent="0.25">
      <c r="A15" s="323">
        <v>8</v>
      </c>
      <c r="B15" s="323" t="s">
        <v>34</v>
      </c>
      <c r="C15" s="324" t="s">
        <v>35</v>
      </c>
      <c r="D15" s="325" t="s">
        <v>81</v>
      </c>
      <c r="E15" s="467">
        <v>73.68421052631578</v>
      </c>
      <c r="F15" s="467">
        <v>76.754385964912288</v>
      </c>
      <c r="G15" s="467">
        <v>26.965680043580896</v>
      </c>
      <c r="H15" s="467">
        <v>22.473279060752073</v>
      </c>
      <c r="I15" s="467">
        <v>1.8190838432280469</v>
      </c>
      <c r="J15" s="467">
        <v>-4.9697355845810689</v>
      </c>
      <c r="K15" s="467">
        <v>-1.6005183865219534</v>
      </c>
      <c r="L15" s="467">
        <v>2.0079952212470622</v>
      </c>
      <c r="M15" s="468">
        <v>7.6923076923076925</v>
      </c>
      <c r="N15" s="468">
        <v>-98.925581395348843</v>
      </c>
      <c r="O15" s="467">
        <v>0</v>
      </c>
      <c r="P15" s="467">
        <v>0</v>
      </c>
      <c r="Q15" s="469">
        <v>60.714285714285708</v>
      </c>
      <c r="R15" s="469">
        <v>59.740259740259738</v>
      </c>
      <c r="S15" s="469">
        <v>-41.851851851851848</v>
      </c>
      <c r="T15" s="469">
        <v>-42.818428184281842</v>
      </c>
      <c r="U15" s="469">
        <v>0.63694267515923575</v>
      </c>
      <c r="V15" s="469">
        <v>4.2654028436018958</v>
      </c>
      <c r="W15" s="469">
        <v>0</v>
      </c>
      <c r="X15" s="469">
        <v>-3.1818181818181817</v>
      </c>
      <c r="Y15" s="470">
        <v>2.8481012658227849</v>
      </c>
      <c r="Z15" s="469">
        <v>-1.4084507042253522</v>
      </c>
      <c r="AA15" s="469">
        <v>-0.92307692307692313</v>
      </c>
      <c r="AB15" s="469">
        <v>6.666666666666667</v>
      </c>
      <c r="AC15" s="469">
        <v>0</v>
      </c>
      <c r="AD15" s="469">
        <v>-2.2321428571428572</v>
      </c>
      <c r="AE15" s="470">
        <v>1.8633540372670807</v>
      </c>
      <c r="AF15" s="469">
        <v>8.6757990867579906</v>
      </c>
      <c r="AG15" s="469">
        <v>-7.01219512195122</v>
      </c>
      <c r="AH15" s="469">
        <v>-9.6638655462184886</v>
      </c>
      <c r="AI15" s="469">
        <v>8.1967213114754092</v>
      </c>
      <c r="AJ15" s="469">
        <v>1.8604651162790697</v>
      </c>
      <c r="AK15" s="471"/>
      <c r="AL15" s="471"/>
      <c r="AM15" s="77"/>
    </row>
    <row r="16" spans="1:39" ht="15.75" x14ac:dyDescent="0.25">
      <c r="A16" s="323">
        <v>9</v>
      </c>
      <c r="B16" s="323" t="s">
        <v>36</v>
      </c>
      <c r="C16" s="324" t="s">
        <v>82</v>
      </c>
      <c r="D16" s="325" t="s">
        <v>76</v>
      </c>
      <c r="E16" s="467">
        <v>-3.9791937581274381</v>
      </c>
      <c r="F16" s="467">
        <v>-6.5922746781115888</v>
      </c>
      <c r="G16" s="467">
        <v>0.67632850241545894</v>
      </c>
      <c r="H16" s="467">
        <v>-4.7080352686740978</v>
      </c>
      <c r="I16" s="467">
        <v>-7.684238132703908</v>
      </c>
      <c r="J16" s="467">
        <v>-9.2553706994023592</v>
      </c>
      <c r="K16" s="467">
        <v>-0.37453183520599254</v>
      </c>
      <c r="L16" s="467">
        <v>-13.983840894965818</v>
      </c>
      <c r="M16" s="468">
        <v>18.374338212394893</v>
      </c>
      <c r="N16" s="468">
        <v>-14.295925661186562</v>
      </c>
      <c r="O16" s="467">
        <v>-4.1568008418837152</v>
      </c>
      <c r="P16" s="467">
        <v>-0.88407005838198505</v>
      </c>
      <c r="Q16" s="469">
        <v>1.3175953884161407</v>
      </c>
      <c r="R16" s="469">
        <v>-14.237630427465501</v>
      </c>
      <c r="S16" s="469">
        <v>13.709021945272285</v>
      </c>
      <c r="T16" s="469">
        <v>24.627158555729984</v>
      </c>
      <c r="U16" s="469">
        <v>-8.2916368834882057</v>
      </c>
      <c r="V16" s="469">
        <v>2.2043772634230829</v>
      </c>
      <c r="W16" s="469">
        <v>0.62353858144972718</v>
      </c>
      <c r="X16" s="469">
        <v>-6.6245570790325061</v>
      </c>
      <c r="Y16" s="470">
        <v>-9.2693002840175573</v>
      </c>
      <c r="Z16" s="469">
        <v>-11.037782544134631</v>
      </c>
      <c r="AA16" s="469">
        <v>5.9760956175298805</v>
      </c>
      <c r="AB16" s="469">
        <v>19.788575667655785</v>
      </c>
      <c r="AC16" s="469">
        <v>-5.7465091299677766</v>
      </c>
      <c r="AD16" s="469">
        <v>-4.6446818392940088</v>
      </c>
      <c r="AE16" s="470">
        <v>3.6467236467236464</v>
      </c>
      <c r="AF16" s="469">
        <v>11.268062997239811</v>
      </c>
      <c r="AG16" s="469">
        <v>-5.4975261132490374</v>
      </c>
      <c r="AH16" s="469">
        <v>10.987888515978405</v>
      </c>
      <c r="AI16" s="469">
        <v>10.907504363001745</v>
      </c>
      <c r="AJ16" s="469">
        <v>-17.6176702603208</v>
      </c>
      <c r="AK16" s="471"/>
      <c r="AL16" s="471"/>
      <c r="AM16" s="77"/>
    </row>
    <row r="17" spans="1:40" ht="15.75" x14ac:dyDescent="0.25">
      <c r="A17" s="323">
        <v>10</v>
      </c>
      <c r="B17" s="323" t="s">
        <v>38</v>
      </c>
      <c r="C17" s="324" t="s">
        <v>39</v>
      </c>
      <c r="D17" s="325" t="s">
        <v>83</v>
      </c>
      <c r="E17" s="467">
        <v>-23.955200663693869</v>
      </c>
      <c r="F17" s="467">
        <v>-5.1231218697829721</v>
      </c>
      <c r="G17" s="467">
        <v>14.794161858119569</v>
      </c>
      <c r="H17" s="467">
        <v>5.5193126679324589</v>
      </c>
      <c r="I17" s="467">
        <v>11.26074259692653</v>
      </c>
      <c r="J17" s="467">
        <v>-5.4046513292896439</v>
      </c>
      <c r="K17" s="467">
        <v>7.0638293839760999</v>
      </c>
      <c r="L17" s="467">
        <v>2.1381870555247784</v>
      </c>
      <c r="M17" s="468">
        <v>8.2887729748983432</v>
      </c>
      <c r="N17" s="468">
        <v>5.5016181229773462</v>
      </c>
      <c r="O17" s="467">
        <v>-20.643729189789124</v>
      </c>
      <c r="P17" s="467">
        <v>8.404907975460123</v>
      </c>
      <c r="Q17" s="469">
        <v>16.846789574062303</v>
      </c>
      <c r="R17" s="469">
        <v>-18.883229579324656</v>
      </c>
      <c r="S17" s="469">
        <v>7.1599564744287276</v>
      </c>
      <c r="T17" s="469">
        <v>8.1860465116279055</v>
      </c>
      <c r="U17" s="469">
        <v>-7.0166531275385875</v>
      </c>
      <c r="V17" s="469">
        <v>-0.33319002579535684</v>
      </c>
      <c r="W17" s="469">
        <v>-11.160860543846237</v>
      </c>
      <c r="X17" s="469">
        <v>-5.3919982745605521</v>
      </c>
      <c r="Y17" s="470">
        <v>12.636754763368163</v>
      </c>
      <c r="Z17" s="469">
        <v>2.7014704206086857</v>
      </c>
      <c r="AA17" s="469">
        <v>4.1034595656444397</v>
      </c>
      <c r="AB17" s="469">
        <v>5.1831298557158716</v>
      </c>
      <c r="AC17" s="469">
        <v>-11.678372995072857</v>
      </c>
      <c r="AD17" s="469">
        <v>-8.5364566846048326</v>
      </c>
      <c r="AE17" s="470">
        <v>11.738872403560832</v>
      </c>
      <c r="AF17" s="469">
        <v>11.305952930318412</v>
      </c>
      <c r="AG17" s="469">
        <v>3.739111960909284</v>
      </c>
      <c r="AH17" s="469">
        <v>3.6276948590381428</v>
      </c>
      <c r="AI17" s="469">
        <v>-0.52221994675404471</v>
      </c>
      <c r="AJ17" s="469">
        <v>-6.06121224244849</v>
      </c>
      <c r="AK17" s="471"/>
      <c r="AL17" s="471"/>
      <c r="AM17" s="77"/>
    </row>
    <row r="18" spans="1:40" ht="15.75" x14ac:dyDescent="0.25">
      <c r="A18" s="323">
        <v>11</v>
      </c>
      <c r="B18" s="323" t="s">
        <v>40</v>
      </c>
      <c r="C18" s="324" t="s">
        <v>84</v>
      </c>
      <c r="D18" s="325" t="s">
        <v>76</v>
      </c>
      <c r="E18" s="467">
        <v>-4.8981293314574543</v>
      </c>
      <c r="F18" s="467">
        <v>2.3191461325602845</v>
      </c>
      <c r="G18" s="467">
        <v>7.9393831141074065</v>
      </c>
      <c r="H18" s="467">
        <v>8.67066536360527</v>
      </c>
      <c r="I18" s="467">
        <v>-1.9776440240756663</v>
      </c>
      <c r="J18" s="467">
        <v>-7.7458168828727203</v>
      </c>
      <c r="K18" s="467">
        <v>1.3816925734024179</v>
      </c>
      <c r="L18" s="467">
        <v>-3.6434251895690775</v>
      </c>
      <c r="M18" s="468">
        <v>8.9263531499556343</v>
      </c>
      <c r="N18" s="468">
        <v>8.1789515175404013</v>
      </c>
      <c r="O18" s="467">
        <v>-19.973932877158685</v>
      </c>
      <c r="P18" s="467">
        <v>-7.0869010748770265</v>
      </c>
      <c r="Q18" s="469">
        <v>7.0846905537459284</v>
      </c>
      <c r="R18" s="469">
        <v>-5.2941176470588234</v>
      </c>
      <c r="S18" s="469">
        <v>10.836501901140684</v>
      </c>
      <c r="T18" s="469">
        <v>10.351966873706004</v>
      </c>
      <c r="U18" s="469">
        <v>-0.15437392795883362</v>
      </c>
      <c r="V18" s="469">
        <v>3.7523452157598502E-2</v>
      </c>
      <c r="W18" s="469">
        <v>-1.6148428105136576</v>
      </c>
      <c r="X18" s="469">
        <v>-5.6639159789947486</v>
      </c>
      <c r="Y18" s="470">
        <v>4.4176706827309236</v>
      </c>
      <c r="Z18" s="469">
        <v>0.83499005964214712</v>
      </c>
      <c r="AA18" s="469">
        <v>1.705685618729097</v>
      </c>
      <c r="AB18" s="469">
        <v>6.8809148264984232</v>
      </c>
      <c r="AC18" s="469">
        <v>-3.978954291351529</v>
      </c>
      <c r="AD18" s="469">
        <v>-4.2796532005165098</v>
      </c>
      <c r="AE18" s="470">
        <v>12.92808219178082</v>
      </c>
      <c r="AF18" s="469">
        <v>8.6914627095779533</v>
      </c>
      <c r="AG18" s="469">
        <v>-9.6739954510993176</v>
      </c>
      <c r="AH18" s="469">
        <v>-5.1063829787234036</v>
      </c>
      <c r="AI18" s="469">
        <v>2.4676850763807283</v>
      </c>
      <c r="AJ18" s="469">
        <v>-4.1479820627802688</v>
      </c>
      <c r="AK18" s="468">
        <v>13.990825688073393</v>
      </c>
      <c r="AL18" s="468">
        <v>11.890838206627679</v>
      </c>
      <c r="AM18" s="581"/>
      <c r="AN18" s="302"/>
    </row>
    <row r="19" spans="1:40" ht="15.75" x14ac:dyDescent="0.25">
      <c r="A19" s="323">
        <v>12</v>
      </c>
      <c r="B19" s="323" t="s">
        <v>42</v>
      </c>
      <c r="C19" s="324" t="s">
        <v>43</v>
      </c>
      <c r="D19" s="325" t="s">
        <v>85</v>
      </c>
      <c r="E19" s="467">
        <v>-0.41279890490653209</v>
      </c>
      <c r="F19" s="467">
        <v>1.3634344107519716</v>
      </c>
      <c r="G19" s="467">
        <v>-3.4486599683650052</v>
      </c>
      <c r="H19" s="467">
        <v>3.9274364406779658</v>
      </c>
      <c r="I19" s="467">
        <v>0.56954014906482908</v>
      </c>
      <c r="J19" s="467">
        <v>-1.3208643736461141E-2</v>
      </c>
      <c r="K19" s="467">
        <v>-4.6735540094173871</v>
      </c>
      <c r="L19" s="467">
        <v>-2.7930858356407429</v>
      </c>
      <c r="M19" s="468">
        <v>0.88391955184130777</v>
      </c>
      <c r="N19" s="468">
        <v>6.1253909968720253</v>
      </c>
      <c r="O19" s="467">
        <v>1.3449853212261897</v>
      </c>
      <c r="P19" s="467">
        <v>-0.26911346336212416</v>
      </c>
      <c r="Q19" s="469">
        <v>-3.9689230138297145</v>
      </c>
      <c r="R19" s="469">
        <v>1.4535033820416172</v>
      </c>
      <c r="S19" s="469">
        <v>7.0986263019288716</v>
      </c>
      <c r="T19" s="469">
        <v>-2.6668702445479298</v>
      </c>
      <c r="U19" s="469">
        <v>-2.3614895549500452</v>
      </c>
      <c r="V19" s="469">
        <v>1.0771523438521269</v>
      </c>
      <c r="W19" s="469">
        <v>-4.062428276336929</v>
      </c>
      <c r="X19" s="469">
        <v>3.836118932603136</v>
      </c>
      <c r="Y19" s="470">
        <v>6.6100478468899517</v>
      </c>
      <c r="Z19" s="469">
        <v>-2.4853219225793612</v>
      </c>
      <c r="AA19" s="469">
        <v>1.9006799362699995</v>
      </c>
      <c r="AB19" s="469">
        <v>-1.2500956705870347</v>
      </c>
      <c r="AC19" s="469">
        <v>-9.0024223739264482</v>
      </c>
      <c r="AD19" s="469">
        <v>3.4257369468054875</v>
      </c>
      <c r="AE19" s="470">
        <v>7.656938192730264</v>
      </c>
      <c r="AF19" s="469">
        <v>1.8609647041191015</v>
      </c>
      <c r="AG19" s="469">
        <v>3.3516162388167063</v>
      </c>
      <c r="AH19" s="469">
        <v>1.996174407768895</v>
      </c>
      <c r="AI19" s="469"/>
      <c r="AJ19" s="469"/>
      <c r="AK19" s="471"/>
      <c r="AL19" s="471"/>
      <c r="AM19" s="77"/>
    </row>
    <row r="20" spans="1:40" ht="15.75" x14ac:dyDescent="0.25">
      <c r="A20" s="323">
        <v>13</v>
      </c>
      <c r="B20" s="323" t="s">
        <v>44</v>
      </c>
      <c r="C20" s="324" t="s">
        <v>86</v>
      </c>
      <c r="D20" s="325" t="s">
        <v>76</v>
      </c>
      <c r="E20" s="467">
        <v>-8.4762415148267234</v>
      </c>
      <c r="F20" s="467">
        <v>-3.2030146019783325</v>
      </c>
      <c r="G20" s="467">
        <v>16.940701577797714</v>
      </c>
      <c r="H20" s="467">
        <v>-2.6040932310929419</v>
      </c>
      <c r="I20" s="467">
        <v>-6.6263818960420124</v>
      </c>
      <c r="J20" s="467">
        <v>-4.8912875390467834</v>
      </c>
      <c r="K20" s="467">
        <v>-5.9077742179067645</v>
      </c>
      <c r="L20" s="467">
        <v>-8.9062772196736546</v>
      </c>
      <c r="M20" s="468">
        <v>-2.2751507880969073</v>
      </c>
      <c r="N20" s="468">
        <v>8.3389491310829378</v>
      </c>
      <c r="O20" s="467">
        <v>-8.665444780699886</v>
      </c>
      <c r="P20" s="467">
        <v>-15.178361057443098</v>
      </c>
      <c r="Q20" s="469">
        <v>2.4080642150457345</v>
      </c>
      <c r="R20" s="469">
        <v>4.8</v>
      </c>
      <c r="S20" s="469">
        <v>5.9378417790740068</v>
      </c>
      <c r="T20" s="469">
        <v>0.29686174724342662</v>
      </c>
      <c r="U20" s="469">
        <v>-10.766980685679872</v>
      </c>
      <c r="V20" s="469">
        <v>8.8002114164904857</v>
      </c>
      <c r="W20" s="469">
        <v>18.655996914770537</v>
      </c>
      <c r="X20" s="469">
        <v>-1.3262084041777993</v>
      </c>
      <c r="Y20" s="470">
        <v>-4.7858942065491181</v>
      </c>
      <c r="Z20" s="469">
        <v>-4.8198109491925951</v>
      </c>
      <c r="AA20" s="469">
        <v>5.6024918928144736</v>
      </c>
      <c r="AB20" s="469">
        <v>6.4242486939429995</v>
      </c>
      <c r="AC20" s="469">
        <v>0.86468140126873816</v>
      </c>
      <c r="AD20" s="469">
        <v>-5.3462940461725399</v>
      </c>
      <c r="AE20" s="470">
        <v>-1.1376837719825341</v>
      </c>
      <c r="AF20" s="469">
        <v>4.4159178433889608</v>
      </c>
      <c r="AG20" s="469">
        <v>-1.7950484217350782</v>
      </c>
      <c r="AH20" s="469">
        <v>7.4157855913449717</v>
      </c>
      <c r="AI20" s="469"/>
      <c r="AJ20" s="469"/>
      <c r="AK20" s="471"/>
      <c r="AL20" s="471"/>
      <c r="AM20" s="77"/>
    </row>
    <row r="21" spans="1:40" ht="15.75" x14ac:dyDescent="0.25">
      <c r="A21" s="323">
        <v>14</v>
      </c>
      <c r="B21" s="323" t="s">
        <v>46</v>
      </c>
      <c r="C21" s="324" t="s">
        <v>87</v>
      </c>
      <c r="D21" s="325" t="s">
        <v>76</v>
      </c>
      <c r="E21" s="467">
        <v>-0.62302562302562303</v>
      </c>
      <c r="F21" s="467">
        <v>16.448966497089692</v>
      </c>
      <c r="G21" s="467">
        <v>6.7382913560312012</v>
      </c>
      <c r="H21" s="467">
        <v>9.1272972594757107</v>
      </c>
      <c r="I21" s="467">
        <v>-5.4268769427334673</v>
      </c>
      <c r="J21" s="467">
        <v>-3.8523977733704147</v>
      </c>
      <c r="K21" s="467">
        <v>-0.76043739472849425</v>
      </c>
      <c r="L21" s="467">
        <v>-1.2671024099639681</v>
      </c>
      <c r="M21" s="468">
        <v>-3.2880349890659168</v>
      </c>
      <c r="N21" s="468">
        <v>-4.087794681221693</v>
      </c>
      <c r="O21" s="467">
        <v>2.0633126059920857</v>
      </c>
      <c r="P21" s="467">
        <v>9.6056826895911538</v>
      </c>
      <c r="Q21" s="469">
        <v>5.6573169284329632</v>
      </c>
      <c r="R21" s="469">
        <v>-8.9774275509076844</v>
      </c>
      <c r="S21" s="469">
        <v>10.637660538435616</v>
      </c>
      <c r="T21" s="469">
        <v>15.599336542740403</v>
      </c>
      <c r="U21" s="469">
        <v>-13.276702314877486</v>
      </c>
      <c r="V21" s="469">
        <v>1.2983377077865268</v>
      </c>
      <c r="W21" s="469">
        <v>21.151219512195123</v>
      </c>
      <c r="X21" s="469">
        <v>3.3925240102259377</v>
      </c>
      <c r="Y21" s="470">
        <v>-7.7146078273473986</v>
      </c>
      <c r="Z21" s="469">
        <v>-7.8187650360866083</v>
      </c>
      <c r="AA21" s="469">
        <v>-0.24083769633507854</v>
      </c>
      <c r="AB21" s="469">
        <v>2.4322169059011167</v>
      </c>
      <c r="AC21" s="469">
        <v>-2.9320177740456947</v>
      </c>
      <c r="AD21" s="469">
        <v>5.1275699777062176</v>
      </c>
      <c r="AE21" s="470">
        <v>11.635367480085067</v>
      </c>
      <c r="AF21" s="469">
        <v>-4.0393160091557828E-2</v>
      </c>
      <c r="AG21" s="469">
        <v>-6.8935455748926415</v>
      </c>
      <c r="AH21" s="469">
        <v>8.674568965517242</v>
      </c>
      <c r="AI21" s="469">
        <v>-4.8064918851435703</v>
      </c>
      <c r="AJ21" s="469">
        <v>-90.651338621715411</v>
      </c>
      <c r="AK21" s="471"/>
      <c r="AL21" s="471"/>
      <c r="AM21" s="77"/>
    </row>
    <row r="22" spans="1:40" ht="15.75" x14ac:dyDescent="0.25">
      <c r="A22" s="323">
        <v>15</v>
      </c>
      <c r="B22" s="323" t="s">
        <v>48</v>
      </c>
      <c r="C22" s="324" t="s">
        <v>88</v>
      </c>
      <c r="D22" s="325" t="s">
        <v>89</v>
      </c>
      <c r="E22" s="467">
        <v>3.4178359337382473</v>
      </c>
      <c r="F22" s="467">
        <v>5.3174030066303422</v>
      </c>
      <c r="G22" s="467">
        <v>15.452657177058635</v>
      </c>
      <c r="H22" s="467">
        <v>15.710687472987686</v>
      </c>
      <c r="I22" s="467">
        <v>-1.5783669459079881</v>
      </c>
      <c r="J22" s="467">
        <v>-5.3710151172248102</v>
      </c>
      <c r="K22" s="467">
        <v>-4.2219784734522712</v>
      </c>
      <c r="L22" s="467">
        <v>-10.284101104997783</v>
      </c>
      <c r="M22" s="468">
        <v>9.6643179479059462</v>
      </c>
      <c r="N22" s="468">
        <v>7.244853027076088</v>
      </c>
      <c r="O22" s="467">
        <v>-11.336514651631207</v>
      </c>
      <c r="P22" s="467">
        <v>-0.15585590869860316</v>
      </c>
      <c r="Q22" s="469">
        <v>-3.7227026234794076</v>
      </c>
      <c r="R22" s="469">
        <v>-11.343208425999748</v>
      </c>
      <c r="S22" s="469">
        <v>16.121175216927995</v>
      </c>
      <c r="T22" s="469">
        <v>6.5752231656869151</v>
      </c>
      <c r="U22" s="469">
        <v>-2.7712229796655596</v>
      </c>
      <c r="V22" s="469">
        <v>14.019629613181154</v>
      </c>
      <c r="W22" s="469">
        <v>-5.154345725436146</v>
      </c>
      <c r="X22" s="469">
        <v>-1.9568587431544999</v>
      </c>
      <c r="Y22" s="470">
        <v>-4.0025904689696565</v>
      </c>
      <c r="Z22" s="469">
        <v>-10.100351986778646</v>
      </c>
      <c r="AA22" s="469">
        <v>15.230769230769232</v>
      </c>
      <c r="AB22" s="469">
        <v>10.882495912324892</v>
      </c>
      <c r="AC22" s="469">
        <v>-6.2436189429042646</v>
      </c>
      <c r="AD22" s="469">
        <v>-7.9620271325862042</v>
      </c>
      <c r="AE22" s="470">
        <v>5.8697208303507518</v>
      </c>
      <c r="AF22" s="469">
        <v>2.8812928145216468</v>
      </c>
      <c r="AG22" s="469">
        <v>6.6922733877116514</v>
      </c>
      <c r="AH22" s="469">
        <v>7.6736590457591163</v>
      </c>
      <c r="AI22" s="469">
        <v>-9.0042472864558754</v>
      </c>
      <c r="AJ22" s="469">
        <v>0.73957095503158421</v>
      </c>
      <c r="AK22" s="471"/>
      <c r="AL22" s="471"/>
      <c r="AM22" s="77"/>
    </row>
    <row r="23" spans="1:40" ht="15.75" x14ac:dyDescent="0.25">
      <c r="A23" s="326">
        <v>16</v>
      </c>
      <c r="B23" s="326" t="s">
        <v>50</v>
      </c>
      <c r="C23" s="327" t="s">
        <v>158</v>
      </c>
      <c r="D23" s="328" t="s">
        <v>90</v>
      </c>
      <c r="E23" s="472">
        <v>5.4283306806478793</v>
      </c>
      <c r="F23" s="472">
        <v>5.1880786412586053</v>
      </c>
      <c r="G23" s="472">
        <v>0.95017583476475154</v>
      </c>
      <c r="H23" s="472">
        <v>3.5591462327272048</v>
      </c>
      <c r="I23" s="472">
        <v>-5.1890298740038237</v>
      </c>
      <c r="J23" s="472">
        <v>-3.0999452204081472</v>
      </c>
      <c r="K23" s="472">
        <v>-0.18842152126720582</v>
      </c>
      <c r="L23" s="472">
        <v>1.4140387469563782</v>
      </c>
      <c r="M23" s="473">
        <v>2.0244648681807997</v>
      </c>
      <c r="N23" s="473">
        <v>7.4706819528637114</v>
      </c>
      <c r="O23" s="472">
        <v>-2.0136911007844902</v>
      </c>
      <c r="P23" s="472">
        <v>-0.79839254596536147</v>
      </c>
      <c r="Q23" s="474">
        <v>-0.28216896141424447</v>
      </c>
      <c r="R23" s="474">
        <v>-5.9258993708437142</v>
      </c>
      <c r="S23" s="474">
        <v>-2.4324969316787124</v>
      </c>
      <c r="T23" s="474">
        <v>-1.127984299677991</v>
      </c>
      <c r="U23" s="474">
        <v>22.530880374582875</v>
      </c>
      <c r="V23" s="474">
        <v>7.7527895010695502</v>
      </c>
      <c r="W23" s="474">
        <v>-15.593230005846035</v>
      </c>
      <c r="X23" s="474">
        <v>-7.1198626462066743</v>
      </c>
      <c r="Y23" s="475">
        <v>-0.88349071743500507</v>
      </c>
      <c r="Z23" s="474">
        <v>-5.5783413243987443</v>
      </c>
      <c r="AA23" s="474">
        <v>4.3835429662201317</v>
      </c>
      <c r="AB23" s="474">
        <v>11.948364466922261</v>
      </c>
      <c r="AC23" s="474">
        <v>-5.8256865754498257</v>
      </c>
      <c r="AD23" s="474">
        <v>-4.0204025867565347</v>
      </c>
      <c r="AE23" s="475">
        <v>5.1891535767537018</v>
      </c>
      <c r="AF23" s="474">
        <v>4.3539325842696632</v>
      </c>
      <c r="AG23" s="474">
        <v>9.6405201826243179</v>
      </c>
      <c r="AH23" s="474">
        <v>7.9480557273289438</v>
      </c>
      <c r="AI23" s="474">
        <v>-0.87492483463619997</v>
      </c>
      <c r="AJ23" s="474">
        <v>-1.8247068338050949</v>
      </c>
      <c r="AK23" s="476"/>
      <c r="AL23" s="476"/>
      <c r="AM23" s="78"/>
    </row>
    <row r="24" spans="1:40" hidden="1" x14ac:dyDescent="0.25">
      <c r="A24" s="302"/>
      <c r="B24" s="302"/>
      <c r="C24" s="302"/>
      <c r="D24" s="302"/>
      <c r="E24" s="302"/>
      <c r="F24" s="302"/>
      <c r="G24" s="302"/>
      <c r="H24" s="302"/>
      <c r="I24" s="302"/>
      <c r="J24" s="302"/>
      <c r="K24" s="302"/>
      <c r="L24" s="302"/>
      <c r="M24" s="302"/>
      <c r="N24" s="302"/>
      <c r="O24" s="302"/>
      <c r="P24" s="302"/>
    </row>
    <row r="25" spans="1:40" hidden="1" x14ac:dyDescent="0.25">
      <c r="A25" s="302"/>
      <c r="B25" s="302"/>
      <c r="C25" s="302"/>
      <c r="D25" s="302"/>
      <c r="E25" s="302"/>
      <c r="F25" s="302"/>
      <c r="G25" s="302"/>
      <c r="H25" s="302"/>
      <c r="I25" s="302"/>
      <c r="J25" s="302"/>
      <c r="K25" s="302"/>
      <c r="L25" s="302"/>
      <c r="M25" s="302"/>
      <c r="N25" s="302"/>
      <c r="O25" s="302"/>
      <c r="P25" s="302"/>
    </row>
    <row r="26" spans="1:40" hidden="1" x14ac:dyDescent="0.25">
      <c r="A26" s="302"/>
      <c r="B26" s="302"/>
      <c r="C26" s="302"/>
      <c r="D26" s="302"/>
      <c r="E26" s="302"/>
      <c r="F26" s="302"/>
      <c r="G26" s="302"/>
      <c r="H26" s="302"/>
      <c r="I26" s="302"/>
      <c r="J26" s="302"/>
      <c r="K26" s="302"/>
      <c r="L26" s="302"/>
      <c r="M26" s="302"/>
      <c r="N26" s="302"/>
      <c r="O26" s="302"/>
      <c r="P26" s="302"/>
    </row>
    <row r="27" spans="1:40" hidden="1" x14ac:dyDescent="0.25">
      <c r="A27" s="302"/>
      <c r="B27" s="302"/>
      <c r="C27" s="302"/>
      <c r="D27" s="302"/>
      <c r="E27" s="302"/>
      <c r="F27" s="302"/>
      <c r="G27" s="302"/>
      <c r="H27" s="302"/>
      <c r="I27" s="302"/>
      <c r="J27" s="302"/>
      <c r="K27" s="302"/>
      <c r="L27" s="302"/>
      <c r="M27" s="302"/>
      <c r="N27" s="302"/>
      <c r="O27" s="302"/>
      <c r="P27" s="302"/>
    </row>
    <row r="28" spans="1:40" hidden="1" x14ac:dyDescent="0.25">
      <c r="A28" s="302"/>
      <c r="B28" s="302"/>
      <c r="C28" s="302"/>
      <c r="D28" s="302"/>
      <c r="E28" s="302"/>
      <c r="F28" s="302"/>
      <c r="G28" s="302"/>
      <c r="H28" s="302"/>
      <c r="I28" s="302"/>
      <c r="J28" s="302"/>
      <c r="K28" s="302"/>
      <c r="L28" s="302"/>
      <c r="M28" s="302"/>
      <c r="N28" s="302"/>
      <c r="O28" s="302"/>
      <c r="P28" s="302"/>
    </row>
    <row r="29" spans="1:40" hidden="1" x14ac:dyDescent="0.25">
      <c r="A29" s="302"/>
      <c r="B29" s="302"/>
      <c r="C29" s="302"/>
      <c r="D29" s="302"/>
      <c r="E29" s="302"/>
      <c r="F29" s="302"/>
      <c r="G29" s="302"/>
      <c r="H29" s="302"/>
      <c r="I29" s="302"/>
      <c r="J29" s="302"/>
      <c r="K29" s="302"/>
      <c r="L29" s="302"/>
      <c r="M29" s="302"/>
      <c r="N29" s="302"/>
      <c r="O29" s="302"/>
      <c r="P29" s="302"/>
    </row>
    <row r="30" spans="1:40" hidden="1" x14ac:dyDescent="0.25">
      <c r="A30" s="302"/>
      <c r="B30" s="302"/>
      <c r="C30" s="302"/>
      <c r="D30" s="302"/>
      <c r="E30" s="302"/>
      <c r="F30" s="302"/>
      <c r="G30" s="302"/>
      <c r="H30" s="302"/>
      <c r="I30" s="302"/>
      <c r="J30" s="302"/>
      <c r="K30" s="302"/>
      <c r="L30" s="302"/>
      <c r="M30" s="302"/>
      <c r="N30" s="302"/>
      <c r="O30" s="302"/>
      <c r="P30" s="302"/>
    </row>
    <row r="31" spans="1:40" hidden="1" x14ac:dyDescent="0.25">
      <c r="A31" s="302"/>
      <c r="B31" s="302"/>
      <c r="C31" s="302"/>
      <c r="D31" s="302"/>
      <c r="E31" s="302"/>
      <c r="F31" s="302"/>
      <c r="G31" s="302"/>
      <c r="H31" s="302"/>
      <c r="I31" s="302"/>
      <c r="J31" s="302"/>
      <c r="K31" s="302"/>
      <c r="L31" s="302"/>
      <c r="M31" s="302"/>
      <c r="N31" s="302"/>
      <c r="O31" s="302"/>
      <c r="P31" s="302"/>
    </row>
    <row r="32" spans="1:40" hidden="1" x14ac:dyDescent="0.25">
      <c r="A32" s="302"/>
      <c r="B32" s="302"/>
      <c r="C32" s="302"/>
      <c r="D32" s="302"/>
      <c r="E32" s="302"/>
      <c r="F32" s="302"/>
      <c r="G32" s="302"/>
      <c r="H32" s="302"/>
      <c r="I32" s="302"/>
      <c r="J32" s="302"/>
      <c r="K32" s="302"/>
      <c r="L32" s="302"/>
      <c r="M32" s="302"/>
      <c r="N32" s="302"/>
      <c r="O32" s="302"/>
      <c r="P32" s="302"/>
    </row>
    <row r="33" spans="1:16" hidden="1" x14ac:dyDescent="0.25">
      <c r="A33" s="302"/>
      <c r="B33" s="302"/>
      <c r="C33" s="302"/>
      <c r="D33" s="302"/>
      <c r="E33" s="302"/>
      <c r="F33" s="302"/>
      <c r="G33" s="302"/>
      <c r="H33" s="302"/>
      <c r="I33" s="302"/>
      <c r="J33" s="302"/>
      <c r="K33" s="302"/>
      <c r="L33" s="302"/>
      <c r="M33" s="302"/>
      <c r="N33" s="302"/>
      <c r="O33" s="302"/>
      <c r="P33" s="302"/>
    </row>
    <row r="34" spans="1:16" hidden="1" x14ac:dyDescent="0.25">
      <c r="A34" s="302"/>
      <c r="B34" s="302"/>
      <c r="C34" s="302"/>
      <c r="D34" s="302"/>
      <c r="E34" s="302"/>
      <c r="F34" s="302"/>
      <c r="G34" s="302"/>
      <c r="H34" s="302"/>
      <c r="I34" s="302"/>
      <c r="J34" s="302"/>
      <c r="K34" s="302"/>
      <c r="L34" s="302"/>
      <c r="M34" s="302"/>
      <c r="N34" s="302"/>
      <c r="O34" s="302"/>
      <c r="P34" s="302"/>
    </row>
    <row r="35" spans="1:16" hidden="1" x14ac:dyDescent="0.25">
      <c r="A35" s="302"/>
      <c r="B35" s="302"/>
      <c r="C35" s="302"/>
      <c r="D35" s="302"/>
      <c r="E35" s="302"/>
      <c r="F35" s="302"/>
      <c r="G35" s="302"/>
      <c r="H35" s="302"/>
      <c r="I35" s="302"/>
      <c r="J35" s="302"/>
      <c r="K35" s="302"/>
      <c r="L35" s="302"/>
      <c r="M35" s="302"/>
      <c r="N35" s="302"/>
      <c r="O35" s="302"/>
      <c r="P35" s="302"/>
    </row>
    <row r="36" spans="1:16" hidden="1" x14ac:dyDescent="0.25">
      <c r="A36" s="302"/>
      <c r="B36" s="302"/>
      <c r="C36" s="302"/>
      <c r="D36" s="302"/>
      <c r="E36" s="302"/>
      <c r="F36" s="302"/>
      <c r="G36" s="302"/>
      <c r="H36" s="302"/>
      <c r="I36" s="302"/>
      <c r="J36" s="302"/>
      <c r="K36" s="302"/>
      <c r="L36" s="302"/>
      <c r="M36" s="302"/>
      <c r="N36" s="302"/>
      <c r="O36" s="302"/>
      <c r="P36" s="302"/>
    </row>
    <row r="37" spans="1:16" hidden="1" x14ac:dyDescent="0.25">
      <c r="A37" s="302"/>
      <c r="B37" s="302"/>
      <c r="C37" s="302"/>
      <c r="D37" s="302"/>
      <c r="E37" s="302"/>
      <c r="F37" s="302"/>
      <c r="G37" s="302"/>
      <c r="H37" s="302"/>
      <c r="I37" s="302"/>
      <c r="J37" s="302"/>
      <c r="K37" s="302"/>
      <c r="L37" s="302"/>
      <c r="M37" s="302"/>
      <c r="N37" s="302"/>
      <c r="O37" s="302"/>
      <c r="P37" s="302"/>
    </row>
    <row r="38" spans="1:16" hidden="1" x14ac:dyDescent="0.25">
      <c r="A38" s="302"/>
      <c r="B38" s="302"/>
      <c r="C38" s="302"/>
      <c r="D38" s="302"/>
      <c r="E38" s="302"/>
      <c r="F38" s="302"/>
      <c r="G38" s="302"/>
      <c r="H38" s="302"/>
      <c r="I38" s="302"/>
      <c r="J38" s="302"/>
      <c r="K38" s="302"/>
      <c r="L38" s="302"/>
      <c r="M38" s="302"/>
      <c r="N38" s="302"/>
      <c r="O38" s="302"/>
      <c r="P38" s="302"/>
    </row>
    <row r="39" spans="1:16" hidden="1" x14ac:dyDescent="0.25">
      <c r="A39" s="302"/>
      <c r="B39" s="302"/>
      <c r="C39" s="302"/>
      <c r="D39" s="302"/>
      <c r="E39" s="302"/>
      <c r="F39" s="302"/>
      <c r="G39" s="302"/>
      <c r="H39" s="302"/>
      <c r="I39" s="302"/>
      <c r="J39" s="302"/>
      <c r="K39" s="302"/>
      <c r="L39" s="302"/>
      <c r="M39" s="302"/>
      <c r="N39" s="302"/>
      <c r="O39" s="302"/>
      <c r="P39" s="302"/>
    </row>
    <row r="40" spans="1:16" hidden="1" x14ac:dyDescent="0.25">
      <c r="A40" s="302"/>
      <c r="B40" s="302"/>
      <c r="C40" s="302"/>
      <c r="D40" s="302"/>
      <c r="E40" s="302"/>
      <c r="F40" s="302"/>
      <c r="G40" s="302"/>
      <c r="H40" s="302"/>
      <c r="I40" s="302"/>
      <c r="J40" s="302"/>
      <c r="K40" s="302"/>
      <c r="L40" s="302"/>
      <c r="M40" s="302"/>
      <c r="N40" s="302"/>
      <c r="O40" s="302"/>
      <c r="P40" s="302"/>
    </row>
    <row r="41" spans="1:16" hidden="1" x14ac:dyDescent="0.25">
      <c r="A41" s="302"/>
      <c r="B41" s="302"/>
      <c r="C41" s="302"/>
      <c r="D41" s="302"/>
      <c r="E41" s="302"/>
      <c r="F41" s="302"/>
      <c r="G41" s="302"/>
      <c r="H41" s="302"/>
      <c r="I41" s="302"/>
      <c r="J41" s="302"/>
      <c r="K41" s="302"/>
      <c r="L41" s="302"/>
      <c r="M41" s="302"/>
      <c r="N41" s="302"/>
      <c r="O41" s="302"/>
      <c r="P41" s="302"/>
    </row>
    <row r="42" spans="1:16" hidden="1" x14ac:dyDescent="0.25">
      <c r="A42" s="302"/>
      <c r="B42" s="302"/>
      <c r="C42" s="302"/>
      <c r="D42" s="302"/>
      <c r="E42" s="302"/>
      <c r="F42" s="302"/>
      <c r="G42" s="302"/>
      <c r="H42" s="302"/>
      <c r="I42" s="302"/>
      <c r="J42" s="302"/>
      <c r="K42" s="302"/>
      <c r="L42" s="302"/>
      <c r="M42" s="302"/>
      <c r="N42" s="302"/>
      <c r="O42" s="302"/>
      <c r="P42" s="302"/>
    </row>
    <row r="43" spans="1:16" hidden="1" x14ac:dyDescent="0.25">
      <c r="A43" s="302"/>
      <c r="B43" s="302"/>
      <c r="C43" s="302"/>
      <c r="D43" s="302"/>
      <c r="E43" s="302"/>
      <c r="F43" s="302"/>
      <c r="G43" s="302"/>
      <c r="H43" s="302"/>
      <c r="I43" s="302"/>
      <c r="J43" s="302"/>
      <c r="K43" s="302"/>
      <c r="L43" s="302"/>
      <c r="M43" s="302"/>
      <c r="N43" s="302"/>
      <c r="O43" s="302"/>
      <c r="P43" s="302"/>
    </row>
    <row r="44" spans="1:16" hidden="1" x14ac:dyDescent="0.25">
      <c r="A44" s="302"/>
      <c r="B44" s="302"/>
      <c r="C44" s="302"/>
      <c r="D44" s="302"/>
      <c r="E44" s="302"/>
      <c r="F44" s="302"/>
      <c r="G44" s="302"/>
      <c r="H44" s="302"/>
      <c r="I44" s="302"/>
      <c r="J44" s="302"/>
      <c r="K44" s="302"/>
      <c r="L44" s="302"/>
      <c r="M44" s="302"/>
      <c r="N44" s="302"/>
      <c r="O44" s="302"/>
      <c r="P44" s="302"/>
    </row>
    <row r="45" spans="1:16" hidden="1" x14ac:dyDescent="0.25">
      <c r="A45" s="302"/>
      <c r="B45" s="302"/>
      <c r="C45" s="302"/>
      <c r="D45" s="302"/>
      <c r="E45" s="302"/>
      <c r="F45" s="302"/>
      <c r="G45" s="302"/>
      <c r="H45" s="302"/>
      <c r="I45" s="302"/>
      <c r="J45" s="302"/>
      <c r="K45" s="302"/>
      <c r="L45" s="302"/>
      <c r="M45" s="302"/>
      <c r="N45" s="302"/>
      <c r="O45" s="302"/>
      <c r="P45" s="302"/>
    </row>
    <row r="46" spans="1:16" hidden="1" x14ac:dyDescent="0.25">
      <c r="A46" s="302"/>
      <c r="B46" s="302"/>
      <c r="C46" s="302"/>
      <c r="D46" s="302"/>
      <c r="E46" s="302"/>
      <c r="F46" s="302"/>
      <c r="G46" s="302"/>
      <c r="H46" s="302"/>
      <c r="I46" s="302"/>
      <c r="J46" s="302"/>
      <c r="K46" s="302"/>
      <c r="L46" s="302"/>
      <c r="M46" s="302"/>
      <c r="N46" s="302"/>
      <c r="O46" s="302"/>
      <c r="P46" s="302"/>
    </row>
    <row r="47" spans="1:16" hidden="1" x14ac:dyDescent="0.25">
      <c r="A47" s="302"/>
      <c r="B47" s="302"/>
      <c r="C47" s="302"/>
      <c r="D47" s="302"/>
      <c r="E47" s="302"/>
      <c r="F47" s="302"/>
      <c r="G47" s="302"/>
      <c r="H47" s="302"/>
      <c r="I47" s="302"/>
      <c r="J47" s="302"/>
      <c r="K47" s="302"/>
      <c r="L47" s="302"/>
      <c r="M47" s="302"/>
      <c r="N47" s="302"/>
      <c r="O47" s="302"/>
      <c r="P47" s="302"/>
    </row>
    <row r="48" spans="1:16" hidden="1" x14ac:dyDescent="0.25">
      <c r="A48" s="302"/>
      <c r="B48" s="302"/>
      <c r="C48" s="302"/>
      <c r="D48" s="302"/>
      <c r="E48" s="302"/>
      <c r="F48" s="302"/>
      <c r="G48" s="302"/>
      <c r="H48" s="302"/>
      <c r="I48" s="302"/>
      <c r="J48" s="302"/>
      <c r="K48" s="302"/>
      <c r="L48" s="302"/>
      <c r="M48" s="302"/>
      <c r="N48" s="302"/>
      <c r="O48" s="302"/>
      <c r="P48" s="302"/>
    </row>
    <row r="49" spans="1:16" hidden="1" x14ac:dyDescent="0.25">
      <c r="A49" s="302"/>
      <c r="B49" s="302"/>
      <c r="C49" s="302"/>
      <c r="D49" s="302"/>
      <c r="E49" s="302"/>
      <c r="F49" s="302"/>
      <c r="G49" s="302"/>
      <c r="H49" s="302"/>
      <c r="I49" s="302"/>
      <c r="J49" s="302"/>
      <c r="K49" s="302"/>
      <c r="L49" s="302"/>
      <c r="M49" s="302"/>
      <c r="N49" s="302"/>
      <c r="O49" s="302"/>
      <c r="P49" s="302"/>
    </row>
    <row r="50" spans="1:16" hidden="1" x14ac:dyDescent="0.25">
      <c r="A50" s="302"/>
      <c r="B50" s="302"/>
      <c r="C50" s="302"/>
      <c r="D50" s="302"/>
      <c r="E50" s="302"/>
      <c r="F50" s="302"/>
      <c r="G50" s="302"/>
      <c r="H50" s="302"/>
      <c r="I50" s="302"/>
      <c r="J50" s="302"/>
      <c r="K50" s="302"/>
      <c r="L50" s="302"/>
      <c r="M50" s="302"/>
      <c r="N50" s="302"/>
      <c r="O50" s="302"/>
      <c r="P50" s="302"/>
    </row>
    <row r="51" spans="1:16" hidden="1" x14ac:dyDescent="0.25">
      <c r="A51" s="302"/>
      <c r="B51" s="302"/>
      <c r="C51" s="302"/>
      <c r="D51" s="302"/>
      <c r="E51" s="302"/>
      <c r="F51" s="302"/>
      <c r="G51" s="302"/>
      <c r="H51" s="302"/>
      <c r="I51" s="302"/>
      <c r="J51" s="302"/>
      <c r="K51" s="302"/>
      <c r="L51" s="302"/>
      <c r="M51" s="302"/>
      <c r="N51" s="302"/>
      <c r="O51" s="302"/>
      <c r="P51" s="302"/>
    </row>
    <row r="52" spans="1:16" hidden="1" x14ac:dyDescent="0.25">
      <c r="A52" s="302"/>
      <c r="B52" s="302"/>
      <c r="C52" s="302"/>
      <c r="D52" s="302"/>
      <c r="E52" s="302"/>
      <c r="F52" s="302"/>
      <c r="G52" s="302"/>
      <c r="H52" s="302"/>
      <c r="I52" s="302"/>
      <c r="J52" s="302"/>
      <c r="K52" s="302"/>
      <c r="L52" s="302"/>
      <c r="M52" s="302"/>
      <c r="N52" s="302"/>
      <c r="O52" s="302"/>
      <c r="P52" s="302"/>
    </row>
    <row r="53" spans="1:16" hidden="1" x14ac:dyDescent="0.25">
      <c r="A53" s="302"/>
      <c r="B53" s="302"/>
      <c r="C53" s="302"/>
      <c r="D53" s="302"/>
      <c r="E53" s="302"/>
      <c r="F53" s="302"/>
      <c r="G53" s="302"/>
      <c r="H53" s="302"/>
      <c r="I53" s="302"/>
      <c r="J53" s="302"/>
      <c r="K53" s="302"/>
      <c r="L53" s="302"/>
      <c r="M53" s="302"/>
      <c r="N53" s="302"/>
      <c r="O53" s="302"/>
      <c r="P53" s="302"/>
    </row>
    <row r="54" spans="1:16" hidden="1" x14ac:dyDescent="0.25">
      <c r="A54" s="302"/>
      <c r="B54" s="302"/>
      <c r="C54" s="302"/>
      <c r="D54" s="302"/>
      <c r="E54" s="302"/>
      <c r="F54" s="302"/>
      <c r="G54" s="302"/>
      <c r="H54" s="302"/>
      <c r="I54" s="302"/>
      <c r="J54" s="302"/>
      <c r="K54" s="302"/>
      <c r="L54" s="302"/>
      <c r="M54" s="302"/>
      <c r="N54" s="302"/>
      <c r="O54" s="302"/>
      <c r="P54" s="302"/>
    </row>
    <row r="55" spans="1:16" hidden="1" x14ac:dyDescent="0.25">
      <c r="A55" s="302"/>
      <c r="B55" s="302"/>
      <c r="C55" s="302"/>
      <c r="D55" s="302"/>
      <c r="E55" s="302"/>
      <c r="F55" s="302"/>
      <c r="G55" s="302"/>
      <c r="H55" s="302"/>
      <c r="I55" s="302"/>
      <c r="J55" s="302"/>
      <c r="K55" s="302"/>
      <c r="L55" s="302"/>
      <c r="M55" s="302"/>
      <c r="N55" s="302"/>
      <c r="O55" s="302"/>
      <c r="P55" s="302"/>
    </row>
    <row r="56" spans="1:16" hidden="1" x14ac:dyDescent="0.25">
      <c r="A56" s="302"/>
      <c r="B56" s="302"/>
      <c r="C56" s="302"/>
      <c r="D56" s="302"/>
      <c r="E56" s="302"/>
      <c r="F56" s="302"/>
      <c r="G56" s="302"/>
      <c r="H56" s="302"/>
      <c r="I56" s="302"/>
      <c r="J56" s="302"/>
      <c r="K56" s="302"/>
      <c r="L56" s="302"/>
      <c r="M56" s="302"/>
      <c r="N56" s="302"/>
      <c r="O56" s="302"/>
      <c r="P56" s="302"/>
    </row>
    <row r="57" spans="1:16" hidden="1" x14ac:dyDescent="0.25">
      <c r="A57" s="302"/>
      <c r="B57" s="302"/>
      <c r="C57" s="302"/>
      <c r="D57" s="302"/>
      <c r="E57" s="302"/>
      <c r="F57" s="302"/>
      <c r="G57" s="302"/>
      <c r="H57" s="302"/>
      <c r="I57" s="302"/>
      <c r="J57" s="302"/>
      <c r="K57" s="302"/>
      <c r="L57" s="302"/>
      <c r="M57" s="302"/>
      <c r="N57" s="302"/>
      <c r="O57" s="302"/>
      <c r="P57" s="302"/>
    </row>
    <row r="58" spans="1:16" x14ac:dyDescent="0.25">
      <c r="A58" s="302"/>
      <c r="B58" s="302"/>
      <c r="C58" s="302"/>
      <c r="D58" s="302"/>
      <c r="E58" s="302"/>
      <c r="F58" s="302"/>
      <c r="G58" s="302"/>
      <c r="H58" s="302"/>
      <c r="I58" s="302"/>
      <c r="J58" s="302"/>
      <c r="K58" s="302"/>
      <c r="L58" s="302"/>
      <c r="M58" s="302"/>
      <c r="N58" s="302"/>
      <c r="O58" s="302"/>
      <c r="P58" s="302"/>
    </row>
    <row r="59" spans="1:16" ht="16.5" x14ac:dyDescent="0.25">
      <c r="A59" s="302"/>
      <c r="B59" s="302"/>
      <c r="C59" s="329" t="s">
        <v>166</v>
      </c>
      <c r="D59" s="302"/>
      <c r="E59" s="302"/>
      <c r="F59" s="302"/>
      <c r="G59" s="302"/>
      <c r="H59" s="302"/>
      <c r="I59" s="302"/>
      <c r="J59" s="302"/>
      <c r="K59" s="302"/>
      <c r="L59" s="302"/>
      <c r="M59" s="302"/>
      <c r="N59" s="302"/>
      <c r="O59" s="302"/>
      <c r="P59" s="302"/>
    </row>
  </sheetData>
  <mergeCells count="27">
    <mergeCell ref="AM3:AM6"/>
    <mergeCell ref="E4:N4"/>
    <mergeCell ref="E5:F5"/>
    <mergeCell ref="G5:H5"/>
    <mergeCell ref="I5:J5"/>
    <mergeCell ref="K5:L5"/>
    <mergeCell ref="M5:N5"/>
    <mergeCell ref="O5:P5"/>
    <mergeCell ref="Q5:R5"/>
    <mergeCell ref="AK5:AL5"/>
    <mergeCell ref="Y5:Z5"/>
    <mergeCell ref="AA5:AB5"/>
    <mergeCell ref="AC5:AD5"/>
    <mergeCell ref="AE5:AF5"/>
    <mergeCell ref="AG5:AH5"/>
    <mergeCell ref="A1:AL1"/>
    <mergeCell ref="A3:A6"/>
    <mergeCell ref="B3:B6"/>
    <mergeCell ref="C3:C6"/>
    <mergeCell ref="D3:D6"/>
    <mergeCell ref="E3:N3"/>
    <mergeCell ref="S5:T5"/>
    <mergeCell ref="U5:V5"/>
    <mergeCell ref="W5:X5"/>
    <mergeCell ref="AI5:AJ5"/>
    <mergeCell ref="O3:AL3"/>
    <mergeCell ref="O4:AL4"/>
  </mergeCells>
  <printOptions horizontalCentered="1"/>
  <pageMargins left="0" right="0" top="0.75" bottom="0.25" header="0.3" footer="0.3"/>
  <pageSetup paperSize="9" scale="8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92"/>
  <sheetViews>
    <sheetView topLeftCell="A13" workbookViewId="0">
      <selection activeCell="A59" sqref="A59:J59"/>
    </sheetView>
  </sheetViews>
  <sheetFormatPr defaultColWidth="9.28515625" defaultRowHeight="16.5" x14ac:dyDescent="0.25"/>
  <cols>
    <col min="1" max="1" width="4.7109375" style="2" customWidth="1"/>
    <col min="2" max="2" width="7.85546875" style="1" hidden="1" customWidth="1"/>
    <col min="3" max="3" width="14.42578125" style="1" customWidth="1"/>
    <col min="4" max="7" width="7" style="178" customWidth="1"/>
    <col min="8" max="8" width="7" style="1" customWidth="1"/>
    <col min="9" max="12" width="7" style="178" customWidth="1"/>
    <col min="13" max="13" width="7" style="1" customWidth="1"/>
    <col min="14" max="17" width="7" style="178" customWidth="1"/>
    <col min="18" max="18" width="7" style="1" customWidth="1"/>
    <col min="19" max="19" width="7" style="178" customWidth="1"/>
    <col min="20" max="20" width="7" style="1" customWidth="1"/>
    <col min="21" max="21" width="7.140625" style="1" hidden="1" customWidth="1"/>
    <col min="22" max="16384" width="9.28515625" style="1"/>
  </cols>
  <sheetData>
    <row r="1" spans="1:21" ht="24.75" customHeight="1" x14ac:dyDescent="0.25">
      <c r="A1" s="490" t="s">
        <v>136</v>
      </c>
      <c r="B1" s="490"/>
      <c r="C1" s="490"/>
      <c r="D1" s="490"/>
      <c r="E1" s="490"/>
      <c r="F1" s="490"/>
      <c r="G1" s="490"/>
      <c r="H1" s="490"/>
      <c r="I1" s="490"/>
      <c r="J1" s="490"/>
      <c r="K1" s="490"/>
      <c r="L1" s="490"/>
      <c r="M1" s="490"/>
      <c r="N1" s="490"/>
      <c r="O1" s="490"/>
      <c r="P1" s="490"/>
      <c r="Q1" s="491"/>
      <c r="R1" s="491"/>
      <c r="S1" s="491"/>
      <c r="T1" s="491"/>
      <c r="U1" s="491"/>
    </row>
    <row r="2" spans="1:21" ht="9.75" customHeight="1" x14ac:dyDescent="0.25">
      <c r="A2" s="198"/>
      <c r="B2" s="198"/>
      <c r="C2" s="198"/>
      <c r="D2" s="198"/>
      <c r="E2" s="198"/>
      <c r="F2" s="198"/>
      <c r="G2" s="198"/>
      <c r="H2" s="198"/>
      <c r="I2" s="198"/>
      <c r="J2" s="198"/>
      <c r="K2" s="198"/>
      <c r="L2" s="198"/>
      <c r="M2" s="198"/>
      <c r="N2" s="198"/>
      <c r="O2" s="198"/>
      <c r="P2" s="198"/>
      <c r="Q2" s="181"/>
      <c r="R2" s="181"/>
      <c r="S2" s="181"/>
      <c r="T2" s="181"/>
      <c r="U2" s="181"/>
    </row>
    <row r="3" spans="1:21" ht="22.5" customHeight="1" x14ac:dyDescent="0.25">
      <c r="A3" s="125"/>
      <c r="B3" s="126"/>
      <c r="C3" s="126"/>
      <c r="D3" s="127"/>
      <c r="E3" s="128"/>
      <c r="F3" s="127"/>
      <c r="G3" s="128"/>
      <c r="H3" s="124"/>
      <c r="I3" s="127"/>
      <c r="J3" s="128"/>
      <c r="K3" s="128"/>
      <c r="L3" s="128"/>
      <c r="M3" s="124"/>
      <c r="N3" s="395"/>
      <c r="O3" s="128"/>
      <c r="P3" s="128"/>
      <c r="S3" s="396"/>
      <c r="T3" s="397" t="s">
        <v>95</v>
      </c>
    </row>
    <row r="4" spans="1:21" s="3" customFormat="1" ht="23.25" customHeight="1" x14ac:dyDescent="0.25">
      <c r="A4" s="482" t="s">
        <v>2</v>
      </c>
      <c r="B4" s="482" t="s">
        <v>57</v>
      </c>
      <c r="C4" s="482" t="s">
        <v>4</v>
      </c>
      <c r="D4" s="493" t="s">
        <v>5</v>
      </c>
      <c r="E4" s="494"/>
      <c r="F4" s="494"/>
      <c r="G4" s="494"/>
      <c r="H4" s="494"/>
      <c r="I4" s="493" t="s">
        <v>6</v>
      </c>
      <c r="J4" s="494"/>
      <c r="K4" s="494"/>
      <c r="L4" s="494"/>
      <c r="M4" s="494"/>
      <c r="N4" s="494"/>
      <c r="O4" s="494"/>
      <c r="P4" s="494"/>
      <c r="Q4" s="495"/>
      <c r="R4" s="495"/>
      <c r="S4" s="495"/>
      <c r="T4" s="496"/>
      <c r="U4" s="537" t="s">
        <v>8</v>
      </c>
    </row>
    <row r="5" spans="1:21" s="3" customFormat="1" ht="23.25" customHeight="1" x14ac:dyDescent="0.25">
      <c r="A5" s="492"/>
      <c r="B5" s="492"/>
      <c r="C5" s="492"/>
      <c r="D5" s="493" t="s">
        <v>64</v>
      </c>
      <c r="E5" s="494"/>
      <c r="F5" s="494"/>
      <c r="G5" s="494"/>
      <c r="H5" s="494"/>
      <c r="I5" s="493" t="s">
        <v>64</v>
      </c>
      <c r="J5" s="494"/>
      <c r="K5" s="494"/>
      <c r="L5" s="494"/>
      <c r="M5" s="494"/>
      <c r="N5" s="494"/>
      <c r="O5" s="494"/>
      <c r="P5" s="494"/>
      <c r="Q5" s="495"/>
      <c r="R5" s="495"/>
      <c r="S5" s="495"/>
      <c r="T5" s="496"/>
      <c r="U5" s="538"/>
    </row>
    <row r="6" spans="1:21" s="3" customFormat="1" ht="23.25" customHeight="1" x14ac:dyDescent="0.25">
      <c r="A6" s="483"/>
      <c r="B6" s="483"/>
      <c r="C6" s="483"/>
      <c r="D6" s="132">
        <v>1</v>
      </c>
      <c r="E6" s="132">
        <v>3</v>
      </c>
      <c r="F6" s="132">
        <v>6</v>
      </c>
      <c r="G6" s="132">
        <v>9</v>
      </c>
      <c r="H6" s="132">
        <v>12</v>
      </c>
      <c r="I6" s="132">
        <v>1</v>
      </c>
      <c r="J6" s="132">
        <v>2</v>
      </c>
      <c r="K6" s="132">
        <v>3</v>
      </c>
      <c r="L6" s="132">
        <v>4</v>
      </c>
      <c r="M6" s="132">
        <v>5</v>
      </c>
      <c r="N6" s="133">
        <v>6</v>
      </c>
      <c r="O6" s="132">
        <v>7</v>
      </c>
      <c r="P6" s="132">
        <v>8</v>
      </c>
      <c r="Q6" s="85">
        <v>9</v>
      </c>
      <c r="R6" s="86">
        <v>10</v>
      </c>
      <c r="S6" s="84">
        <v>11</v>
      </c>
      <c r="T6" s="85">
        <v>12</v>
      </c>
      <c r="U6" s="539"/>
    </row>
    <row r="7" spans="1:21" s="6" customFormat="1" ht="23.25" customHeight="1" x14ac:dyDescent="0.25">
      <c r="A7" s="398" t="s">
        <v>17</v>
      </c>
      <c r="B7" s="398" t="s">
        <v>18</v>
      </c>
      <c r="C7" s="398" t="s">
        <v>19</v>
      </c>
      <c r="D7" s="398">
        <v>1</v>
      </c>
      <c r="E7" s="398">
        <v>2</v>
      </c>
      <c r="F7" s="398">
        <v>3</v>
      </c>
      <c r="G7" s="398">
        <v>4</v>
      </c>
      <c r="H7" s="398">
        <v>5</v>
      </c>
      <c r="I7" s="398">
        <v>6</v>
      </c>
      <c r="J7" s="398">
        <v>7</v>
      </c>
      <c r="K7" s="398">
        <v>8</v>
      </c>
      <c r="L7" s="398">
        <v>9</v>
      </c>
      <c r="M7" s="398">
        <v>10</v>
      </c>
      <c r="N7" s="398">
        <v>11</v>
      </c>
      <c r="O7" s="398">
        <v>12</v>
      </c>
      <c r="P7" s="398">
        <v>13</v>
      </c>
      <c r="Q7" s="399">
        <v>14</v>
      </c>
      <c r="R7" s="399">
        <v>15</v>
      </c>
      <c r="S7" s="399">
        <v>16</v>
      </c>
      <c r="T7" s="399">
        <v>17</v>
      </c>
      <c r="U7" s="399">
        <v>18</v>
      </c>
    </row>
    <row r="8" spans="1:21" ht="23.25" customHeight="1" x14ac:dyDescent="0.25">
      <c r="A8" s="400">
        <v>1</v>
      </c>
      <c r="B8" s="401" t="s">
        <v>22</v>
      </c>
      <c r="C8" s="315" t="s">
        <v>23</v>
      </c>
      <c r="D8" s="402">
        <v>79</v>
      </c>
      <c r="E8" s="402">
        <v>79.400000000000006</v>
      </c>
      <c r="F8" s="402">
        <v>68.2</v>
      </c>
      <c r="G8" s="402">
        <v>70.099999999999994</v>
      </c>
      <c r="H8" s="402">
        <v>74</v>
      </c>
      <c r="I8" s="402">
        <v>71.099999999999994</v>
      </c>
      <c r="J8" s="402">
        <v>64.7</v>
      </c>
      <c r="K8" s="402">
        <v>57</v>
      </c>
      <c r="L8" s="402">
        <v>52.2</v>
      </c>
      <c r="M8" s="402">
        <v>52.2</v>
      </c>
      <c r="N8" s="402">
        <v>60.7</v>
      </c>
      <c r="O8" s="402">
        <v>61.7</v>
      </c>
      <c r="P8" s="402">
        <v>58.2</v>
      </c>
      <c r="Q8" s="403">
        <v>55.1</v>
      </c>
      <c r="R8" s="403">
        <v>53.6</v>
      </c>
      <c r="S8" s="403">
        <v>51</v>
      </c>
      <c r="T8" s="403">
        <v>52.9</v>
      </c>
      <c r="U8" s="404"/>
    </row>
    <row r="9" spans="1:21" ht="23.25" customHeight="1" x14ac:dyDescent="0.25">
      <c r="A9" s="405">
        <v>2</v>
      </c>
      <c r="B9" s="305" t="s">
        <v>24</v>
      </c>
      <c r="C9" s="292" t="s">
        <v>25</v>
      </c>
      <c r="D9" s="94">
        <v>-19</v>
      </c>
      <c r="E9" s="94">
        <v>-21</v>
      </c>
      <c r="F9" s="94">
        <v>-14</v>
      </c>
      <c r="G9" s="94">
        <v>-20</v>
      </c>
      <c r="H9" s="94">
        <v>-17</v>
      </c>
      <c r="I9" s="94">
        <v>-22</v>
      </c>
      <c r="J9" s="94">
        <v>-20</v>
      </c>
      <c r="K9" s="94">
        <v>-19</v>
      </c>
      <c r="L9" s="94">
        <v>-23</v>
      </c>
      <c r="M9" s="94">
        <v>-20</v>
      </c>
      <c r="N9" s="94">
        <v>-18</v>
      </c>
      <c r="O9" s="94">
        <v>-19</v>
      </c>
      <c r="P9" s="94">
        <v>-17</v>
      </c>
      <c r="Q9" s="79">
        <v>-19</v>
      </c>
      <c r="R9" s="79">
        <v>-17</v>
      </c>
      <c r="S9" s="79">
        <v>-19</v>
      </c>
      <c r="T9" s="79">
        <v>-17</v>
      </c>
      <c r="U9" s="31"/>
    </row>
    <row r="10" spans="1:21" ht="23.25" customHeight="1" x14ac:dyDescent="0.25">
      <c r="A10" s="405">
        <v>3</v>
      </c>
      <c r="B10" s="305" t="s">
        <v>26</v>
      </c>
      <c r="C10" s="292" t="s">
        <v>27</v>
      </c>
      <c r="D10" s="94">
        <v>-25.4</v>
      </c>
      <c r="E10" s="94">
        <v>-28.8</v>
      </c>
      <c r="F10" s="94">
        <v>-21</v>
      </c>
      <c r="G10" s="94">
        <v>-21.9</v>
      </c>
      <c r="H10" s="94">
        <v>-23.1</v>
      </c>
      <c r="I10" s="94">
        <v>-21.3</v>
      </c>
      <c r="J10" s="94">
        <v>-22.6</v>
      </c>
      <c r="K10" s="94">
        <v>-24.6</v>
      </c>
      <c r="L10" s="94">
        <v>-24.3</v>
      </c>
      <c r="M10" s="94">
        <v>-20.8</v>
      </c>
      <c r="N10" s="94">
        <v>-20</v>
      </c>
      <c r="O10" s="94">
        <v>-20.3</v>
      </c>
      <c r="P10" s="94">
        <v>-21.7</v>
      </c>
      <c r="Q10" s="79">
        <v>-23.5</v>
      </c>
      <c r="R10" s="79">
        <v>-22.5</v>
      </c>
      <c r="S10" s="79">
        <v>-24.1</v>
      </c>
      <c r="T10" s="79">
        <v>-23.4</v>
      </c>
      <c r="U10" s="31"/>
    </row>
    <row r="11" spans="1:21" ht="23.25" customHeight="1" x14ac:dyDescent="0.25">
      <c r="A11" s="405">
        <v>4</v>
      </c>
      <c r="B11" s="305" t="s">
        <v>28</v>
      </c>
      <c r="C11" s="292" t="s">
        <v>29</v>
      </c>
      <c r="D11" s="94">
        <v>91</v>
      </c>
      <c r="E11" s="94">
        <v>91</v>
      </c>
      <c r="F11" s="94">
        <v>90</v>
      </c>
      <c r="G11" s="94">
        <v>96</v>
      </c>
      <c r="H11" s="94">
        <v>88</v>
      </c>
      <c r="I11" s="94">
        <v>91</v>
      </c>
      <c r="J11" s="94">
        <v>93</v>
      </c>
      <c r="K11" s="94">
        <v>91</v>
      </c>
      <c r="L11" s="94">
        <v>91</v>
      </c>
      <c r="M11" s="94">
        <v>88</v>
      </c>
      <c r="N11" s="94">
        <v>88</v>
      </c>
      <c r="O11" s="94">
        <v>89</v>
      </c>
      <c r="P11" s="94">
        <v>87</v>
      </c>
      <c r="Q11" s="94">
        <v>88</v>
      </c>
      <c r="R11" s="79">
        <v>90</v>
      </c>
      <c r="S11" s="79">
        <v>89</v>
      </c>
      <c r="T11" s="79"/>
      <c r="U11" s="31"/>
    </row>
    <row r="12" spans="1:21" ht="23.25" customHeight="1" x14ac:dyDescent="0.25">
      <c r="A12" s="405">
        <v>5</v>
      </c>
      <c r="B12" s="305" t="s">
        <v>30</v>
      </c>
      <c r="C12" s="292" t="s">
        <v>31</v>
      </c>
      <c r="D12" s="94">
        <v>96.4</v>
      </c>
      <c r="E12" s="94">
        <v>96.5</v>
      </c>
      <c r="F12" s="94">
        <v>98.3</v>
      </c>
      <c r="G12" s="94">
        <v>98.3</v>
      </c>
      <c r="H12" s="94">
        <v>96.3</v>
      </c>
      <c r="I12" s="94">
        <v>98.2</v>
      </c>
      <c r="J12" s="94">
        <v>98.8</v>
      </c>
      <c r="K12" s="94">
        <v>95</v>
      </c>
      <c r="L12" s="94">
        <v>92.7</v>
      </c>
      <c r="M12" s="94">
        <v>96.5</v>
      </c>
      <c r="N12" s="94">
        <v>96.1</v>
      </c>
      <c r="O12" s="94">
        <v>97.2</v>
      </c>
      <c r="P12" s="94">
        <v>96.2</v>
      </c>
      <c r="Q12" s="79">
        <v>96.8</v>
      </c>
      <c r="R12" s="79">
        <v>97.6</v>
      </c>
      <c r="S12" s="79">
        <v>95</v>
      </c>
      <c r="T12" s="79">
        <v>96.6</v>
      </c>
      <c r="U12" s="31"/>
    </row>
    <row r="13" spans="1:21" ht="23.25" customHeight="1" x14ac:dyDescent="0.25">
      <c r="A13" s="405">
        <v>6</v>
      </c>
      <c r="B13" s="305" t="s">
        <v>32</v>
      </c>
      <c r="C13" s="292" t="s">
        <v>33</v>
      </c>
      <c r="D13" s="94">
        <v>78.599999999999994</v>
      </c>
      <c r="E13" s="94">
        <v>82.5</v>
      </c>
      <c r="F13" s="94">
        <v>88.4</v>
      </c>
      <c r="G13" s="94">
        <v>84.8</v>
      </c>
      <c r="H13" s="94">
        <v>85</v>
      </c>
      <c r="I13" s="94">
        <v>84.9</v>
      </c>
      <c r="J13" s="94">
        <v>81.400000000000006</v>
      </c>
      <c r="K13" s="94">
        <v>79.599999999999994</v>
      </c>
      <c r="L13" s="94">
        <v>76.5</v>
      </c>
      <c r="M13" s="94">
        <v>82.5</v>
      </c>
      <c r="N13" s="94">
        <v>76.099999999999994</v>
      </c>
      <c r="O13" s="94">
        <v>82.9</v>
      </c>
      <c r="P13" s="94"/>
      <c r="Q13" s="79">
        <v>81.5</v>
      </c>
      <c r="R13" s="79">
        <v>78.7</v>
      </c>
      <c r="S13" s="94">
        <v>76</v>
      </c>
      <c r="T13" s="79"/>
      <c r="U13" s="31"/>
    </row>
    <row r="14" spans="1:21" ht="23.25" customHeight="1" x14ac:dyDescent="0.25">
      <c r="A14" s="405">
        <v>7</v>
      </c>
      <c r="B14" s="305" t="s">
        <v>38</v>
      </c>
      <c r="C14" s="292" t="s">
        <v>39</v>
      </c>
      <c r="D14" s="94">
        <v>38</v>
      </c>
      <c r="E14" s="94">
        <v>39.5</v>
      </c>
      <c r="F14" s="94">
        <v>36.4</v>
      </c>
      <c r="G14" s="94">
        <v>36.9</v>
      </c>
      <c r="H14" s="94">
        <v>36.200000000000003</v>
      </c>
      <c r="I14" s="94">
        <v>35.200000000000003</v>
      </c>
      <c r="J14" s="94">
        <v>34.799999999999997</v>
      </c>
      <c r="K14" s="94">
        <v>34.1</v>
      </c>
      <c r="L14" s="94">
        <v>31.2</v>
      </c>
      <c r="M14" s="94">
        <v>32.799999999999997</v>
      </c>
      <c r="N14" s="94">
        <v>34.5</v>
      </c>
      <c r="O14" s="94">
        <v>33.700000000000003</v>
      </c>
      <c r="P14" s="94">
        <v>34.9</v>
      </c>
      <c r="Q14" s="79">
        <v>35.299999999999997</v>
      </c>
      <c r="R14" s="79">
        <v>35.799999999999997</v>
      </c>
      <c r="S14" s="79">
        <v>37.5</v>
      </c>
      <c r="T14" s="79"/>
      <c r="U14" s="31"/>
    </row>
    <row r="15" spans="1:21" ht="23.25" customHeight="1" x14ac:dyDescent="0.25">
      <c r="A15" s="405">
        <v>8</v>
      </c>
      <c r="B15" s="305" t="s">
        <v>40</v>
      </c>
      <c r="C15" s="292" t="s">
        <v>41</v>
      </c>
      <c r="D15" s="94">
        <v>101.6</v>
      </c>
      <c r="E15" s="94">
        <v>100.7</v>
      </c>
      <c r="F15" s="94">
        <v>100.9</v>
      </c>
      <c r="G15" s="94">
        <v>100</v>
      </c>
      <c r="H15" s="94">
        <v>88.2</v>
      </c>
      <c r="I15" s="94">
        <v>91.2</v>
      </c>
      <c r="J15" s="94">
        <v>95.2</v>
      </c>
      <c r="K15" s="94">
        <v>93.4</v>
      </c>
      <c r="L15" s="94">
        <v>93.8</v>
      </c>
      <c r="M15" s="94">
        <v>101.8</v>
      </c>
      <c r="N15" s="94">
        <v>108.7</v>
      </c>
      <c r="O15" s="94">
        <v>110.8</v>
      </c>
      <c r="P15" s="94">
        <v>111.4</v>
      </c>
      <c r="Q15" s="79">
        <v>110.1</v>
      </c>
      <c r="R15" s="79">
        <v>109.8</v>
      </c>
      <c r="S15" s="79">
        <v>112.4</v>
      </c>
      <c r="T15" s="79">
        <v>109.9</v>
      </c>
      <c r="U15" s="31"/>
    </row>
    <row r="16" spans="1:21" ht="23.25" customHeight="1" x14ac:dyDescent="0.25">
      <c r="A16" s="405">
        <v>9</v>
      </c>
      <c r="B16" s="305" t="s">
        <v>42</v>
      </c>
      <c r="C16" s="292" t="s">
        <v>43</v>
      </c>
      <c r="D16" s="94">
        <v>81</v>
      </c>
      <c r="E16" s="94">
        <v>84.4</v>
      </c>
      <c r="F16" s="94">
        <v>83.6</v>
      </c>
      <c r="G16" s="94">
        <v>84.6</v>
      </c>
      <c r="H16" s="94">
        <v>92.8</v>
      </c>
      <c r="I16" s="94">
        <v>92.1</v>
      </c>
      <c r="J16" s="94">
        <v>92.2</v>
      </c>
      <c r="K16" s="94">
        <v>95.9</v>
      </c>
      <c r="L16" s="94">
        <v>90.1</v>
      </c>
      <c r="M16" s="94">
        <v>92.1</v>
      </c>
      <c r="N16" s="94">
        <v>92.6</v>
      </c>
      <c r="O16" s="94">
        <v>93.1</v>
      </c>
      <c r="P16" s="94">
        <v>98.5</v>
      </c>
      <c r="Q16" s="79">
        <v>95.4</v>
      </c>
      <c r="R16" s="79">
        <v>92.1</v>
      </c>
      <c r="S16" s="79">
        <v>103.8</v>
      </c>
      <c r="T16" s="79">
        <v>94.5</v>
      </c>
      <c r="U16" s="31"/>
    </row>
    <row r="17" spans="1:21" ht="23.25" customHeight="1" x14ac:dyDescent="0.25">
      <c r="A17" s="405">
        <v>10</v>
      </c>
      <c r="B17" s="305" t="s">
        <v>34</v>
      </c>
      <c r="C17" s="292" t="s">
        <v>35</v>
      </c>
      <c r="D17" s="94">
        <v>87.5</v>
      </c>
      <c r="E17" s="94">
        <v>87.8</v>
      </c>
      <c r="F17" s="94">
        <v>89.1</v>
      </c>
      <c r="G17" s="94">
        <v>86.4</v>
      </c>
      <c r="H17" s="94">
        <v>86.9</v>
      </c>
      <c r="I17" s="94">
        <v>87.5</v>
      </c>
      <c r="J17" s="94">
        <v>88.4</v>
      </c>
      <c r="K17" s="94">
        <v>87.5</v>
      </c>
      <c r="L17" s="94">
        <v>87.8</v>
      </c>
      <c r="M17" s="94">
        <v>88</v>
      </c>
      <c r="N17" s="94">
        <v>87.9</v>
      </c>
      <c r="O17" s="94">
        <v>89</v>
      </c>
      <c r="P17" s="94">
        <v>89.2</v>
      </c>
      <c r="Q17" s="79">
        <v>89.6</v>
      </c>
      <c r="R17" s="79">
        <v>89.4</v>
      </c>
      <c r="S17" s="79"/>
      <c r="T17" s="79"/>
      <c r="U17" s="31"/>
    </row>
    <row r="18" spans="1:21" ht="23.25" customHeight="1" x14ac:dyDescent="0.25">
      <c r="A18" s="406">
        <v>11</v>
      </c>
      <c r="B18" s="307" t="s">
        <v>44</v>
      </c>
      <c r="C18" s="407" t="s">
        <v>45</v>
      </c>
      <c r="D18" s="300">
        <v>125</v>
      </c>
      <c r="E18" s="300">
        <v>123.8</v>
      </c>
      <c r="F18" s="300">
        <v>123.3</v>
      </c>
      <c r="G18" s="300">
        <v>123.5</v>
      </c>
      <c r="H18" s="300">
        <v>127.7</v>
      </c>
      <c r="I18" s="300">
        <v>127.2</v>
      </c>
      <c r="J18" s="300">
        <v>126.4</v>
      </c>
      <c r="K18" s="300">
        <v>121.1</v>
      </c>
      <c r="L18" s="300">
        <v>121.7</v>
      </c>
      <c r="M18" s="300">
        <v>117.5</v>
      </c>
      <c r="N18" s="300">
        <v>117.8</v>
      </c>
      <c r="O18" s="300">
        <v>118.1</v>
      </c>
      <c r="P18" s="300">
        <v>117.2</v>
      </c>
      <c r="Q18" s="80">
        <v>115</v>
      </c>
      <c r="R18" s="80">
        <v>121.2</v>
      </c>
      <c r="S18" s="80">
        <v>124</v>
      </c>
      <c r="T18" s="80"/>
      <c r="U18" s="34"/>
    </row>
    <row r="19" spans="1:21" ht="19.350000000000001" hidden="1" customHeight="1" x14ac:dyDescent="0.25">
      <c r="A19" s="408"/>
      <c r="B19" s="289"/>
      <c r="C19" s="289"/>
      <c r="D19" s="409"/>
      <c r="E19" s="409"/>
      <c r="F19" s="409"/>
      <c r="G19" s="409"/>
      <c r="H19" s="409"/>
      <c r="I19" s="409"/>
      <c r="J19" s="409"/>
      <c r="K19" s="409"/>
      <c r="L19" s="409"/>
      <c r="M19" s="409"/>
      <c r="N19" s="409"/>
      <c r="O19" s="409"/>
      <c r="P19" s="409"/>
      <c r="Q19" s="99"/>
      <c r="R19" s="99"/>
      <c r="S19" s="99"/>
      <c r="T19" s="99"/>
      <c r="U19" s="410"/>
    </row>
    <row r="20" spans="1:21" ht="19.350000000000001" hidden="1" customHeight="1" x14ac:dyDescent="0.25">
      <c r="A20" s="411"/>
      <c r="B20" s="292"/>
      <c r="C20" s="292"/>
      <c r="D20" s="94"/>
      <c r="E20" s="94"/>
      <c r="F20" s="94"/>
      <c r="G20" s="94"/>
      <c r="H20" s="94"/>
      <c r="I20" s="94"/>
      <c r="J20" s="94"/>
      <c r="K20" s="94"/>
      <c r="L20" s="94"/>
      <c r="M20" s="94"/>
      <c r="N20" s="94"/>
      <c r="O20" s="94"/>
      <c r="P20" s="94"/>
      <c r="Q20" s="79"/>
      <c r="R20" s="79"/>
      <c r="S20" s="79"/>
      <c r="T20" s="79"/>
      <c r="U20" s="31"/>
    </row>
    <row r="21" spans="1:21" ht="19.350000000000001" hidden="1" customHeight="1" x14ac:dyDescent="0.25">
      <c r="A21" s="411"/>
      <c r="B21" s="292"/>
      <c r="C21" s="292"/>
      <c r="D21" s="94"/>
      <c r="E21" s="94"/>
      <c r="F21" s="94"/>
      <c r="G21" s="94"/>
      <c r="H21" s="94"/>
      <c r="I21" s="94"/>
      <c r="J21" s="94"/>
      <c r="K21" s="94"/>
      <c r="L21" s="94"/>
      <c r="M21" s="94"/>
      <c r="N21" s="94"/>
      <c r="O21" s="94"/>
      <c r="P21" s="94"/>
      <c r="Q21" s="79"/>
      <c r="R21" s="79"/>
      <c r="S21" s="79"/>
      <c r="T21" s="79"/>
      <c r="U21" s="31"/>
    </row>
    <row r="22" spans="1:21" ht="19.350000000000001" hidden="1" customHeight="1" x14ac:dyDescent="0.25">
      <c r="A22" s="411"/>
      <c r="B22" s="292"/>
      <c r="C22" s="292"/>
      <c r="D22" s="94"/>
      <c r="E22" s="94"/>
      <c r="F22" s="94"/>
      <c r="G22" s="94"/>
      <c r="H22" s="94"/>
      <c r="I22" s="94"/>
      <c r="J22" s="94"/>
      <c r="K22" s="94"/>
      <c r="L22" s="94"/>
      <c r="M22" s="94"/>
      <c r="N22" s="94"/>
      <c r="O22" s="94"/>
      <c r="P22" s="94"/>
      <c r="Q22" s="79"/>
      <c r="R22" s="79"/>
      <c r="S22" s="79"/>
      <c r="T22" s="79"/>
      <c r="U22" s="31"/>
    </row>
    <row r="23" spans="1:21" ht="19.350000000000001" hidden="1" customHeight="1" x14ac:dyDescent="0.25">
      <c r="A23" s="411"/>
      <c r="B23" s="292"/>
      <c r="C23" s="292"/>
      <c r="D23" s="94"/>
      <c r="E23" s="94"/>
      <c r="F23" s="94"/>
      <c r="G23" s="94"/>
      <c r="H23" s="94"/>
      <c r="I23" s="94"/>
      <c r="J23" s="94"/>
      <c r="K23" s="94"/>
      <c r="L23" s="94"/>
      <c r="M23" s="94"/>
      <c r="N23" s="94"/>
      <c r="O23" s="94"/>
      <c r="P23" s="94"/>
      <c r="Q23" s="79"/>
      <c r="R23" s="79"/>
      <c r="S23" s="79"/>
      <c r="T23" s="79"/>
      <c r="U23" s="31"/>
    </row>
    <row r="24" spans="1:21" ht="19.350000000000001" hidden="1" customHeight="1" x14ac:dyDescent="0.25">
      <c r="A24" s="411"/>
      <c r="B24" s="292"/>
      <c r="C24" s="292"/>
      <c r="D24" s="94"/>
      <c r="E24" s="94"/>
      <c r="F24" s="94"/>
      <c r="G24" s="94"/>
      <c r="H24" s="94"/>
      <c r="I24" s="94"/>
      <c r="J24" s="94"/>
      <c r="K24" s="94"/>
      <c r="L24" s="94"/>
      <c r="M24" s="94"/>
      <c r="N24" s="94"/>
      <c r="O24" s="94"/>
      <c r="P24" s="94"/>
      <c r="Q24" s="79"/>
      <c r="R24" s="79"/>
      <c r="S24" s="79"/>
      <c r="T24" s="79"/>
      <c r="U24" s="31"/>
    </row>
    <row r="25" spans="1:21" ht="19.350000000000001" hidden="1" customHeight="1" x14ac:dyDescent="0.25">
      <c r="A25" s="411"/>
      <c r="B25" s="292"/>
      <c r="C25" s="292"/>
      <c r="D25" s="94"/>
      <c r="E25" s="94"/>
      <c r="F25" s="94"/>
      <c r="G25" s="94"/>
      <c r="H25" s="94"/>
      <c r="I25" s="94"/>
      <c r="J25" s="94"/>
      <c r="K25" s="94"/>
      <c r="L25" s="94"/>
      <c r="M25" s="94"/>
      <c r="N25" s="94"/>
      <c r="O25" s="94"/>
      <c r="P25" s="94"/>
      <c r="Q25" s="79"/>
      <c r="R25" s="79"/>
      <c r="S25" s="79"/>
      <c r="T25" s="79"/>
      <c r="U25" s="31"/>
    </row>
    <row r="26" spans="1:21" ht="19.350000000000001" hidden="1" customHeight="1" x14ac:dyDescent="0.25">
      <c r="A26" s="411"/>
      <c r="B26" s="292"/>
      <c r="C26" s="292"/>
      <c r="D26" s="94"/>
      <c r="E26" s="94"/>
      <c r="F26" s="94"/>
      <c r="G26" s="94"/>
      <c r="H26" s="94"/>
      <c r="I26" s="94"/>
      <c r="J26" s="94"/>
      <c r="K26" s="94"/>
      <c r="L26" s="94"/>
      <c r="M26" s="94"/>
      <c r="N26" s="94"/>
      <c r="O26" s="94"/>
      <c r="P26" s="94"/>
      <c r="Q26" s="79"/>
      <c r="R26" s="79"/>
      <c r="S26" s="79"/>
      <c r="T26" s="79"/>
      <c r="U26" s="31"/>
    </row>
    <row r="27" spans="1:21" ht="19.350000000000001" hidden="1" customHeight="1" x14ac:dyDescent="0.25">
      <c r="A27" s="411"/>
      <c r="B27" s="292"/>
      <c r="C27" s="292"/>
      <c r="D27" s="94"/>
      <c r="E27" s="94"/>
      <c r="F27" s="94"/>
      <c r="G27" s="94"/>
      <c r="H27" s="94"/>
      <c r="I27" s="94"/>
      <c r="J27" s="94"/>
      <c r="K27" s="94"/>
      <c r="L27" s="94"/>
      <c r="M27" s="94"/>
      <c r="N27" s="94"/>
      <c r="O27" s="94"/>
      <c r="P27" s="94"/>
      <c r="Q27" s="79"/>
      <c r="R27" s="79"/>
      <c r="S27" s="79"/>
      <c r="T27" s="79"/>
      <c r="U27" s="31"/>
    </row>
    <row r="28" spans="1:21" ht="19.350000000000001" hidden="1" customHeight="1" x14ac:dyDescent="0.25">
      <c r="A28" s="411"/>
      <c r="B28" s="292"/>
      <c r="C28" s="292"/>
      <c r="D28" s="94"/>
      <c r="E28" s="94"/>
      <c r="F28" s="94"/>
      <c r="G28" s="94"/>
      <c r="H28" s="94"/>
      <c r="I28" s="94"/>
      <c r="J28" s="94"/>
      <c r="K28" s="94"/>
      <c r="L28" s="94"/>
      <c r="M28" s="94"/>
      <c r="N28" s="94"/>
      <c r="O28" s="94"/>
      <c r="P28" s="94"/>
      <c r="Q28" s="79"/>
      <c r="R28" s="79"/>
      <c r="S28" s="79"/>
      <c r="T28" s="79"/>
      <c r="U28" s="31"/>
    </row>
    <row r="29" spans="1:21" ht="19.350000000000001" hidden="1" customHeight="1" x14ac:dyDescent="0.25">
      <c r="A29" s="411"/>
      <c r="B29" s="292"/>
      <c r="C29" s="292"/>
      <c r="D29" s="94"/>
      <c r="E29" s="94"/>
      <c r="F29" s="94"/>
      <c r="G29" s="94"/>
      <c r="H29" s="94"/>
      <c r="I29" s="94"/>
      <c r="J29" s="94"/>
      <c r="K29" s="94"/>
      <c r="L29" s="94"/>
      <c r="M29" s="94"/>
      <c r="N29" s="94"/>
      <c r="O29" s="94"/>
      <c r="P29" s="94"/>
      <c r="Q29" s="79"/>
      <c r="R29" s="79"/>
      <c r="S29" s="79"/>
      <c r="T29" s="79"/>
      <c r="U29" s="31"/>
    </row>
    <row r="30" spans="1:21" ht="19.350000000000001" hidden="1" customHeight="1" x14ac:dyDescent="0.25">
      <c r="A30" s="411"/>
      <c r="B30" s="292"/>
      <c r="C30" s="292"/>
      <c r="D30" s="94"/>
      <c r="E30" s="94"/>
      <c r="F30" s="94"/>
      <c r="G30" s="94"/>
      <c r="H30" s="94"/>
      <c r="I30" s="94"/>
      <c r="J30" s="94"/>
      <c r="K30" s="94"/>
      <c r="L30" s="94"/>
      <c r="M30" s="94"/>
      <c r="N30" s="94"/>
      <c r="O30" s="94"/>
      <c r="P30" s="94"/>
      <c r="Q30" s="79"/>
      <c r="R30" s="79"/>
      <c r="S30" s="79"/>
      <c r="T30" s="79"/>
      <c r="U30" s="31"/>
    </row>
    <row r="31" spans="1:21" ht="19.350000000000001" hidden="1" customHeight="1" x14ac:dyDescent="0.25">
      <c r="A31" s="411"/>
      <c r="B31" s="292"/>
      <c r="C31" s="292"/>
      <c r="D31" s="94"/>
      <c r="E31" s="94"/>
      <c r="F31" s="94"/>
      <c r="G31" s="94"/>
      <c r="H31" s="94"/>
      <c r="I31" s="94"/>
      <c r="J31" s="94"/>
      <c r="K31" s="94"/>
      <c r="L31" s="94"/>
      <c r="M31" s="94"/>
      <c r="N31" s="94"/>
      <c r="O31" s="94"/>
      <c r="P31" s="94"/>
      <c r="Q31" s="79"/>
      <c r="R31" s="79"/>
      <c r="S31" s="79"/>
      <c r="T31" s="79"/>
      <c r="U31" s="31"/>
    </row>
    <row r="32" spans="1:21" ht="19.350000000000001" hidden="1" customHeight="1" x14ac:dyDescent="0.25">
      <c r="A32" s="411"/>
      <c r="B32" s="292"/>
      <c r="C32" s="292"/>
      <c r="D32" s="94"/>
      <c r="E32" s="94"/>
      <c r="F32" s="94"/>
      <c r="G32" s="94"/>
      <c r="H32" s="94"/>
      <c r="I32" s="94"/>
      <c r="J32" s="94"/>
      <c r="K32" s="94"/>
      <c r="L32" s="94"/>
      <c r="M32" s="94"/>
      <c r="N32" s="94"/>
      <c r="O32" s="94"/>
      <c r="P32" s="94"/>
      <c r="Q32" s="79"/>
      <c r="R32" s="79"/>
      <c r="S32" s="79"/>
      <c r="T32" s="79"/>
      <c r="U32" s="31"/>
    </row>
    <row r="33" spans="1:21" ht="19.350000000000001" hidden="1" customHeight="1" x14ac:dyDescent="0.25">
      <c r="A33" s="411"/>
      <c r="B33" s="292"/>
      <c r="C33" s="292"/>
      <c r="D33" s="94"/>
      <c r="E33" s="94"/>
      <c r="F33" s="94"/>
      <c r="G33" s="94"/>
      <c r="H33" s="94"/>
      <c r="I33" s="94"/>
      <c r="J33" s="94"/>
      <c r="K33" s="94"/>
      <c r="L33" s="94"/>
      <c r="M33" s="94"/>
      <c r="N33" s="94"/>
      <c r="O33" s="94"/>
      <c r="P33" s="94"/>
      <c r="Q33" s="79"/>
      <c r="R33" s="79"/>
      <c r="S33" s="79"/>
      <c r="T33" s="79"/>
      <c r="U33" s="31"/>
    </row>
    <row r="34" spans="1:21" ht="19.350000000000001" hidden="1" customHeight="1" x14ac:dyDescent="0.25">
      <c r="A34" s="411"/>
      <c r="B34" s="292"/>
      <c r="C34" s="292"/>
      <c r="D34" s="94"/>
      <c r="E34" s="94"/>
      <c r="F34" s="94"/>
      <c r="G34" s="94"/>
      <c r="H34" s="94"/>
      <c r="I34" s="94"/>
      <c r="J34" s="94"/>
      <c r="K34" s="94"/>
      <c r="L34" s="94"/>
      <c r="M34" s="94"/>
      <c r="N34" s="94"/>
      <c r="O34" s="94"/>
      <c r="P34" s="94"/>
      <c r="Q34" s="79"/>
      <c r="R34" s="79"/>
      <c r="S34" s="79"/>
      <c r="T34" s="79"/>
      <c r="U34" s="31"/>
    </row>
    <row r="35" spans="1:21" ht="19.350000000000001" hidden="1" customHeight="1" x14ac:dyDescent="0.25">
      <c r="A35" s="411"/>
      <c r="B35" s="292"/>
      <c r="C35" s="292"/>
      <c r="D35" s="94"/>
      <c r="E35" s="94"/>
      <c r="F35" s="94"/>
      <c r="G35" s="94"/>
      <c r="H35" s="94"/>
      <c r="I35" s="94"/>
      <c r="J35" s="94"/>
      <c r="K35" s="94"/>
      <c r="L35" s="94"/>
      <c r="M35" s="94"/>
      <c r="N35" s="94"/>
      <c r="O35" s="94"/>
      <c r="P35" s="94"/>
      <c r="Q35" s="79"/>
      <c r="R35" s="79"/>
      <c r="S35" s="79"/>
      <c r="T35" s="79"/>
      <c r="U35" s="31"/>
    </row>
    <row r="36" spans="1:21" ht="19.350000000000001" hidden="1" customHeight="1" x14ac:dyDescent="0.25">
      <c r="A36" s="411"/>
      <c r="B36" s="292"/>
      <c r="C36" s="292"/>
      <c r="D36" s="94"/>
      <c r="E36" s="94"/>
      <c r="F36" s="94"/>
      <c r="G36" s="94"/>
      <c r="H36" s="94"/>
      <c r="I36" s="94"/>
      <c r="J36" s="94"/>
      <c r="K36" s="94"/>
      <c r="L36" s="94"/>
      <c r="M36" s="94"/>
      <c r="N36" s="94"/>
      <c r="O36" s="94"/>
      <c r="P36" s="94"/>
      <c r="Q36" s="79"/>
      <c r="R36" s="79"/>
      <c r="S36" s="79"/>
      <c r="T36" s="79"/>
      <c r="U36" s="31"/>
    </row>
    <row r="37" spans="1:21" ht="19.350000000000001" hidden="1" customHeight="1" x14ac:dyDescent="0.25">
      <c r="A37" s="411"/>
      <c r="B37" s="293"/>
      <c r="C37" s="293"/>
      <c r="D37" s="94"/>
      <c r="E37" s="94"/>
      <c r="F37" s="94"/>
      <c r="G37" s="94"/>
      <c r="H37" s="94"/>
      <c r="I37" s="94"/>
      <c r="J37" s="94"/>
      <c r="K37" s="94"/>
      <c r="L37" s="94"/>
      <c r="M37" s="94"/>
      <c r="N37" s="94"/>
      <c r="O37" s="94"/>
      <c r="P37" s="94"/>
      <c r="Q37" s="79"/>
      <c r="R37" s="79"/>
      <c r="S37" s="79"/>
      <c r="T37" s="79"/>
      <c r="U37" s="31"/>
    </row>
    <row r="38" spans="1:21" ht="19.350000000000001" hidden="1" customHeight="1" x14ac:dyDescent="0.25">
      <c r="A38" s="411"/>
      <c r="B38" s="293"/>
      <c r="C38" s="293"/>
      <c r="D38" s="94"/>
      <c r="E38" s="32"/>
      <c r="F38" s="94"/>
      <c r="G38" s="32"/>
      <c r="H38" s="94"/>
      <c r="I38" s="94"/>
      <c r="J38" s="32"/>
      <c r="K38" s="32"/>
      <c r="L38" s="32"/>
      <c r="M38" s="94"/>
      <c r="N38" s="94"/>
      <c r="O38" s="32"/>
      <c r="P38" s="32"/>
      <c r="Q38" s="31"/>
      <c r="R38" s="79"/>
      <c r="S38" s="31"/>
      <c r="T38" s="79"/>
      <c r="U38" s="412"/>
    </row>
    <row r="39" spans="1:21" ht="19.350000000000001" hidden="1" customHeight="1" x14ac:dyDescent="0.25">
      <c r="A39" s="411"/>
      <c r="B39" s="293"/>
      <c r="C39" s="293"/>
      <c r="D39" s="94"/>
      <c r="E39" s="32"/>
      <c r="F39" s="94"/>
      <c r="G39" s="32"/>
      <c r="H39" s="94"/>
      <c r="I39" s="94"/>
      <c r="J39" s="32"/>
      <c r="K39" s="32"/>
      <c r="L39" s="32"/>
      <c r="M39" s="94"/>
      <c r="N39" s="94"/>
      <c r="O39" s="32"/>
      <c r="P39" s="32"/>
      <c r="Q39" s="31"/>
      <c r="R39" s="79"/>
      <c r="S39" s="31"/>
      <c r="T39" s="79"/>
      <c r="U39" s="412"/>
    </row>
    <row r="40" spans="1:21" ht="19.350000000000001" hidden="1" customHeight="1" x14ac:dyDescent="0.25">
      <c r="A40" s="411"/>
      <c r="B40" s="293"/>
      <c r="C40" s="293"/>
      <c r="D40" s="94"/>
      <c r="E40" s="32"/>
      <c r="F40" s="94"/>
      <c r="G40" s="32"/>
      <c r="H40" s="94"/>
      <c r="I40" s="94"/>
      <c r="J40" s="32"/>
      <c r="K40" s="32"/>
      <c r="L40" s="32"/>
      <c r="M40" s="94"/>
      <c r="N40" s="94"/>
      <c r="O40" s="32"/>
      <c r="P40" s="32"/>
      <c r="Q40" s="31"/>
      <c r="R40" s="79"/>
      <c r="S40" s="31"/>
      <c r="T40" s="79"/>
      <c r="U40" s="412"/>
    </row>
    <row r="41" spans="1:21" ht="19.350000000000001" hidden="1" customHeight="1" x14ac:dyDescent="0.25">
      <c r="A41" s="411"/>
      <c r="B41" s="293"/>
      <c r="C41" s="293"/>
      <c r="D41" s="94"/>
      <c r="E41" s="32"/>
      <c r="F41" s="94"/>
      <c r="G41" s="32"/>
      <c r="H41" s="94"/>
      <c r="I41" s="94"/>
      <c r="J41" s="32"/>
      <c r="K41" s="32"/>
      <c r="L41" s="32"/>
      <c r="M41" s="94"/>
      <c r="N41" s="94"/>
      <c r="O41" s="32"/>
      <c r="P41" s="32"/>
      <c r="Q41" s="31"/>
      <c r="R41" s="79"/>
      <c r="S41" s="31"/>
      <c r="T41" s="79"/>
      <c r="U41" s="412"/>
    </row>
    <row r="42" spans="1:21" ht="19.350000000000001" hidden="1" customHeight="1" x14ac:dyDescent="0.25">
      <c r="A42" s="411"/>
      <c r="B42" s="293"/>
      <c r="C42" s="293"/>
      <c r="D42" s="94"/>
      <c r="E42" s="32"/>
      <c r="F42" s="94"/>
      <c r="G42" s="32"/>
      <c r="H42" s="94"/>
      <c r="I42" s="94"/>
      <c r="J42" s="32"/>
      <c r="K42" s="32"/>
      <c r="L42" s="32"/>
      <c r="M42" s="94"/>
      <c r="N42" s="94"/>
      <c r="O42" s="32"/>
      <c r="P42" s="32"/>
      <c r="Q42" s="31"/>
      <c r="R42" s="79"/>
      <c r="S42" s="31"/>
      <c r="T42" s="79"/>
      <c r="U42" s="412"/>
    </row>
    <row r="43" spans="1:21" ht="19.350000000000001" hidden="1" customHeight="1" x14ac:dyDescent="0.25">
      <c r="A43" s="411"/>
      <c r="B43" s="293"/>
      <c r="C43" s="293"/>
      <c r="D43" s="94"/>
      <c r="E43" s="32"/>
      <c r="F43" s="94"/>
      <c r="G43" s="32"/>
      <c r="H43" s="94"/>
      <c r="I43" s="94"/>
      <c r="J43" s="32"/>
      <c r="K43" s="32"/>
      <c r="L43" s="32"/>
      <c r="M43" s="94"/>
      <c r="N43" s="94"/>
      <c r="O43" s="32"/>
      <c r="P43" s="32"/>
      <c r="Q43" s="31"/>
      <c r="R43" s="79"/>
      <c r="S43" s="31"/>
      <c r="T43" s="79"/>
      <c r="U43" s="412"/>
    </row>
    <row r="44" spans="1:21" ht="19.350000000000001" hidden="1" customHeight="1" x14ac:dyDescent="0.25">
      <c r="A44" s="411"/>
      <c r="B44" s="293"/>
      <c r="C44" s="293"/>
      <c r="D44" s="94"/>
      <c r="E44" s="32"/>
      <c r="F44" s="94"/>
      <c r="G44" s="32"/>
      <c r="H44" s="94"/>
      <c r="I44" s="94"/>
      <c r="J44" s="32"/>
      <c r="K44" s="32"/>
      <c r="L44" s="32"/>
      <c r="M44" s="94"/>
      <c r="N44" s="94"/>
      <c r="O44" s="32"/>
      <c r="P44" s="32"/>
      <c r="Q44" s="31"/>
      <c r="R44" s="79"/>
      <c r="S44" s="31"/>
      <c r="T44" s="79"/>
      <c r="U44" s="412"/>
    </row>
    <row r="45" spans="1:21" ht="19.350000000000001" hidden="1" customHeight="1" x14ac:dyDescent="0.25">
      <c r="A45" s="411"/>
      <c r="B45" s="293"/>
      <c r="C45" s="293"/>
      <c r="D45" s="94"/>
      <c r="E45" s="32"/>
      <c r="F45" s="94"/>
      <c r="G45" s="32"/>
      <c r="H45" s="94"/>
      <c r="I45" s="94"/>
      <c r="J45" s="32"/>
      <c r="K45" s="32"/>
      <c r="L45" s="32"/>
      <c r="M45" s="94"/>
      <c r="N45" s="94"/>
      <c r="O45" s="32"/>
      <c r="P45" s="32"/>
      <c r="Q45" s="31"/>
      <c r="R45" s="79"/>
      <c r="S45" s="31"/>
      <c r="T45" s="79"/>
      <c r="U45" s="412"/>
    </row>
    <row r="46" spans="1:21" ht="19.350000000000001" hidden="1" customHeight="1" x14ac:dyDescent="0.25">
      <c r="A46" s="411"/>
      <c r="B46" s="293"/>
      <c r="C46" s="293"/>
      <c r="D46" s="94"/>
      <c r="E46" s="32"/>
      <c r="F46" s="94"/>
      <c r="G46" s="32"/>
      <c r="H46" s="94"/>
      <c r="I46" s="94"/>
      <c r="J46" s="32"/>
      <c r="K46" s="32"/>
      <c r="L46" s="32"/>
      <c r="M46" s="94"/>
      <c r="N46" s="94"/>
      <c r="O46" s="32"/>
      <c r="P46" s="32"/>
      <c r="Q46" s="31"/>
      <c r="R46" s="79"/>
      <c r="S46" s="31"/>
      <c r="T46" s="79"/>
      <c r="U46" s="412"/>
    </row>
    <row r="47" spans="1:21" ht="19.350000000000001" hidden="1" customHeight="1" x14ac:dyDescent="0.25">
      <c r="A47" s="411"/>
      <c r="B47" s="293"/>
      <c r="C47" s="293"/>
      <c r="D47" s="94"/>
      <c r="E47" s="32"/>
      <c r="F47" s="94"/>
      <c r="G47" s="32"/>
      <c r="H47" s="94"/>
      <c r="I47" s="94"/>
      <c r="J47" s="32"/>
      <c r="K47" s="32"/>
      <c r="L47" s="32"/>
      <c r="M47" s="94"/>
      <c r="N47" s="94"/>
      <c r="O47" s="32"/>
      <c r="P47" s="32"/>
      <c r="Q47" s="31"/>
      <c r="R47" s="79"/>
      <c r="S47" s="31"/>
      <c r="T47" s="79"/>
      <c r="U47" s="412"/>
    </row>
    <row r="48" spans="1:21" ht="19.350000000000001" hidden="1" customHeight="1" x14ac:dyDescent="0.25">
      <c r="A48" s="411"/>
      <c r="B48" s="293"/>
      <c r="C48" s="293"/>
      <c r="D48" s="94"/>
      <c r="E48" s="32"/>
      <c r="F48" s="94"/>
      <c r="G48" s="32"/>
      <c r="H48" s="94"/>
      <c r="I48" s="94"/>
      <c r="J48" s="32"/>
      <c r="K48" s="32"/>
      <c r="L48" s="32"/>
      <c r="M48" s="94"/>
      <c r="N48" s="94"/>
      <c r="O48" s="32"/>
      <c r="P48" s="32"/>
      <c r="Q48" s="31"/>
      <c r="R48" s="79"/>
      <c r="S48" s="31"/>
      <c r="T48" s="79"/>
      <c r="U48" s="412"/>
    </row>
    <row r="49" spans="1:21" ht="19.350000000000001" hidden="1" customHeight="1" x14ac:dyDescent="0.25">
      <c r="A49" s="146"/>
      <c r="B49" s="293"/>
      <c r="C49" s="293"/>
      <c r="D49" s="94"/>
      <c r="E49" s="94"/>
      <c r="F49" s="94"/>
      <c r="G49" s="94"/>
      <c r="H49" s="94"/>
      <c r="I49" s="94"/>
      <c r="J49" s="94"/>
      <c r="K49" s="94"/>
      <c r="L49" s="94"/>
      <c r="M49" s="94"/>
      <c r="N49" s="94"/>
      <c r="O49" s="94"/>
      <c r="P49" s="94"/>
      <c r="Q49" s="79"/>
      <c r="R49" s="79"/>
      <c r="S49" s="79"/>
      <c r="T49" s="79"/>
      <c r="U49" s="31"/>
    </row>
    <row r="50" spans="1:21" ht="19.350000000000001" hidden="1" customHeight="1" x14ac:dyDescent="0.25">
      <c r="A50" s="146"/>
      <c r="B50" s="293"/>
      <c r="C50" s="293"/>
      <c r="D50" s="94"/>
      <c r="E50" s="94"/>
      <c r="F50" s="94"/>
      <c r="G50" s="94"/>
      <c r="H50" s="94"/>
      <c r="I50" s="94"/>
      <c r="J50" s="94"/>
      <c r="K50" s="94"/>
      <c r="L50" s="94"/>
      <c r="M50" s="94"/>
      <c r="N50" s="94"/>
      <c r="O50" s="94"/>
      <c r="P50" s="94"/>
      <c r="Q50" s="79"/>
      <c r="R50" s="79"/>
      <c r="S50" s="79"/>
      <c r="T50" s="79"/>
      <c r="U50" s="31"/>
    </row>
    <row r="51" spans="1:21" ht="19.350000000000001" hidden="1" customHeight="1" x14ac:dyDescent="0.25">
      <c r="A51" s="146"/>
      <c r="B51" s="293"/>
      <c r="C51" s="293"/>
      <c r="D51" s="94"/>
      <c r="E51" s="94"/>
      <c r="F51" s="94"/>
      <c r="G51" s="94"/>
      <c r="H51" s="94"/>
      <c r="I51" s="94"/>
      <c r="J51" s="94"/>
      <c r="K51" s="94"/>
      <c r="L51" s="94"/>
      <c r="M51" s="94"/>
      <c r="N51" s="94"/>
      <c r="O51" s="94"/>
      <c r="P51" s="94"/>
      <c r="Q51" s="79"/>
      <c r="R51" s="79"/>
      <c r="S51" s="79"/>
      <c r="T51" s="79"/>
      <c r="U51" s="31"/>
    </row>
    <row r="52" spans="1:21" ht="19.350000000000001" hidden="1" customHeight="1" x14ac:dyDescent="0.25">
      <c r="A52" s="146"/>
      <c r="B52" s="293"/>
      <c r="C52" s="293"/>
      <c r="D52" s="94"/>
      <c r="E52" s="94"/>
      <c r="F52" s="94"/>
      <c r="G52" s="94"/>
      <c r="H52" s="94"/>
      <c r="I52" s="94"/>
      <c r="J52" s="94"/>
      <c r="K52" s="94"/>
      <c r="L52" s="94"/>
      <c r="M52" s="94"/>
      <c r="N52" s="94"/>
      <c r="O52" s="94"/>
      <c r="P52" s="94"/>
      <c r="Q52" s="79"/>
      <c r="R52" s="79"/>
      <c r="S52" s="79"/>
      <c r="T52" s="79"/>
      <c r="U52" s="31"/>
    </row>
    <row r="53" spans="1:21" ht="19.350000000000001" hidden="1" customHeight="1" x14ac:dyDescent="0.25">
      <c r="A53" s="146"/>
      <c r="B53" s="293"/>
      <c r="C53" s="293"/>
      <c r="D53" s="94"/>
      <c r="E53" s="32"/>
      <c r="F53" s="94"/>
      <c r="G53" s="32"/>
      <c r="H53" s="32"/>
      <c r="I53" s="94"/>
      <c r="J53" s="32"/>
      <c r="K53" s="32"/>
      <c r="L53" s="32"/>
      <c r="M53" s="32"/>
      <c r="N53" s="94"/>
      <c r="O53" s="32"/>
      <c r="P53" s="32"/>
      <c r="Q53" s="31"/>
      <c r="R53" s="31"/>
      <c r="S53" s="31"/>
      <c r="T53" s="79"/>
      <c r="U53" s="31"/>
    </row>
    <row r="54" spans="1:21" ht="19.350000000000001" hidden="1" customHeight="1" x14ac:dyDescent="0.25">
      <c r="A54" s="146"/>
      <c r="B54" s="293"/>
      <c r="C54" s="293"/>
      <c r="D54" s="94"/>
      <c r="E54" s="94"/>
      <c r="F54" s="94"/>
      <c r="G54" s="94"/>
      <c r="H54" s="94"/>
      <c r="I54" s="94"/>
      <c r="J54" s="94"/>
      <c r="K54" s="94"/>
      <c r="L54" s="94"/>
      <c r="M54" s="94"/>
      <c r="N54" s="94"/>
      <c r="O54" s="94"/>
      <c r="P54" s="94"/>
      <c r="Q54" s="79"/>
      <c r="R54" s="79"/>
      <c r="S54" s="79"/>
      <c r="T54" s="79"/>
      <c r="U54" s="31"/>
    </row>
    <row r="55" spans="1:21" ht="19.350000000000001" hidden="1" customHeight="1" x14ac:dyDescent="0.25">
      <c r="A55" s="146"/>
      <c r="B55" s="293"/>
      <c r="C55" s="293"/>
      <c r="D55" s="94"/>
      <c r="E55" s="94"/>
      <c r="F55" s="94"/>
      <c r="G55" s="94"/>
      <c r="H55" s="94"/>
      <c r="I55" s="94"/>
      <c r="J55" s="94"/>
      <c r="K55" s="94"/>
      <c r="L55" s="94"/>
      <c r="M55" s="94"/>
      <c r="N55" s="94"/>
      <c r="O55" s="94"/>
      <c r="P55" s="94"/>
      <c r="Q55" s="79"/>
      <c r="R55" s="79"/>
      <c r="S55" s="79"/>
      <c r="T55" s="79"/>
      <c r="U55" s="31"/>
    </row>
    <row r="56" spans="1:21" ht="19.350000000000001" hidden="1" customHeight="1" x14ac:dyDescent="0.25">
      <c r="A56" s="146"/>
      <c r="B56" s="293"/>
      <c r="C56" s="293"/>
      <c r="D56" s="94"/>
      <c r="E56" s="94"/>
      <c r="F56" s="94"/>
      <c r="G56" s="94"/>
      <c r="H56" s="94"/>
      <c r="I56" s="94"/>
      <c r="J56" s="94"/>
      <c r="K56" s="94"/>
      <c r="L56" s="94"/>
      <c r="M56" s="94"/>
      <c r="N56" s="94"/>
      <c r="O56" s="94"/>
      <c r="P56" s="94"/>
      <c r="Q56" s="79"/>
      <c r="R56" s="79"/>
      <c r="S56" s="79"/>
      <c r="T56" s="79"/>
      <c r="U56" s="31"/>
    </row>
    <row r="57" spans="1:21" ht="19.350000000000001" hidden="1" customHeight="1" x14ac:dyDescent="0.25">
      <c r="A57" s="413"/>
      <c r="B57" s="297"/>
      <c r="C57" s="297"/>
      <c r="D57" s="414"/>
      <c r="E57" s="300"/>
      <c r="F57" s="414"/>
      <c r="G57" s="300"/>
      <c r="H57" s="300"/>
      <c r="I57" s="414"/>
      <c r="J57" s="300"/>
      <c r="K57" s="300"/>
      <c r="L57" s="300"/>
      <c r="M57" s="300"/>
      <c r="N57" s="414"/>
      <c r="O57" s="300"/>
      <c r="P57" s="300"/>
      <c r="Q57" s="80"/>
      <c r="R57" s="80"/>
      <c r="S57" s="80"/>
      <c r="T57" s="80"/>
      <c r="U57" s="415"/>
    </row>
    <row r="58" spans="1:21" ht="13.5" customHeight="1" x14ac:dyDescent="0.25">
      <c r="A58" s="125"/>
      <c r="B58" s="124"/>
      <c r="C58" s="124"/>
      <c r="D58" s="127"/>
      <c r="E58" s="127"/>
      <c r="F58" s="127"/>
      <c r="G58" s="127"/>
      <c r="H58" s="124"/>
      <c r="I58" s="127"/>
      <c r="J58" s="127"/>
      <c r="K58" s="127"/>
      <c r="L58" s="127"/>
      <c r="M58" s="124"/>
      <c r="N58" s="127"/>
      <c r="O58" s="127"/>
      <c r="P58" s="127"/>
    </row>
    <row r="59" spans="1:21" x14ac:dyDescent="0.25">
      <c r="A59" s="313"/>
      <c r="B59" s="235" t="s">
        <v>137</v>
      </c>
      <c r="C59" s="394" t="s">
        <v>166</v>
      </c>
      <c r="D59" s="235"/>
      <c r="E59" s="235"/>
      <c r="F59" s="235"/>
      <c r="G59" s="235"/>
      <c r="H59" s="235"/>
      <c r="I59" s="235"/>
      <c r="J59" s="127"/>
      <c r="K59" s="127"/>
      <c r="L59" s="127"/>
      <c r="M59" s="124"/>
      <c r="N59" s="127"/>
      <c r="O59" s="127"/>
      <c r="P59" s="127"/>
    </row>
    <row r="60" spans="1:21" ht="23.25" customHeight="1" x14ac:dyDescent="0.25">
      <c r="A60" s="416"/>
      <c r="B60" s="417"/>
      <c r="E60" s="418"/>
      <c r="G60" s="418"/>
      <c r="J60" s="418"/>
      <c r="K60" s="418"/>
      <c r="L60" s="418"/>
      <c r="O60" s="418"/>
      <c r="P60" s="418"/>
      <c r="Q60" s="418"/>
      <c r="S60" s="418"/>
    </row>
    <row r="61" spans="1:21" x14ac:dyDescent="0.25">
      <c r="A61" s="179"/>
      <c r="E61" s="180"/>
      <c r="G61" s="180"/>
      <c r="J61" s="180"/>
      <c r="K61" s="180"/>
      <c r="L61" s="180"/>
      <c r="O61" s="180"/>
      <c r="P61" s="180"/>
      <c r="Q61" s="180"/>
      <c r="S61" s="180"/>
    </row>
    <row r="62" spans="1:21" x14ac:dyDescent="0.25">
      <c r="A62" s="489"/>
      <c r="B62" s="489"/>
      <c r="C62" s="28"/>
      <c r="D62" s="189"/>
      <c r="E62" s="419"/>
      <c r="F62" s="189"/>
      <c r="G62" s="419"/>
      <c r="I62" s="189"/>
      <c r="J62" s="419"/>
      <c r="K62" s="419"/>
      <c r="L62" s="419"/>
      <c r="N62" s="189"/>
      <c r="O62" s="419"/>
      <c r="P62" s="419"/>
      <c r="Q62" s="419"/>
      <c r="S62" s="419"/>
    </row>
    <row r="63" spans="1:21" x14ac:dyDescent="0.25">
      <c r="A63" s="489"/>
      <c r="B63" s="489"/>
      <c r="C63" s="28"/>
      <c r="D63" s="189"/>
      <c r="E63" s="419"/>
      <c r="F63" s="189"/>
      <c r="G63" s="419"/>
      <c r="I63" s="189"/>
      <c r="J63" s="419"/>
      <c r="K63" s="419"/>
      <c r="L63" s="419"/>
      <c r="N63" s="189"/>
      <c r="O63" s="419"/>
      <c r="P63" s="419"/>
      <c r="Q63" s="419"/>
      <c r="S63" s="419"/>
    </row>
    <row r="65" spans="1:21" x14ac:dyDescent="0.25">
      <c r="A65" s="536"/>
      <c r="B65" s="536"/>
      <c r="C65" s="536"/>
      <c r="D65" s="536"/>
      <c r="E65" s="536"/>
      <c r="F65" s="536"/>
      <c r="G65" s="536"/>
      <c r="H65" s="536"/>
      <c r="I65" s="536"/>
      <c r="J65" s="536"/>
      <c r="K65" s="536"/>
      <c r="L65" s="536"/>
      <c r="M65" s="536"/>
      <c r="N65" s="536"/>
      <c r="O65" s="536"/>
      <c r="P65" s="536"/>
      <c r="Q65" s="536"/>
      <c r="R65" s="536"/>
      <c r="S65" s="536"/>
      <c r="T65" s="536"/>
      <c r="U65" s="536"/>
    </row>
    <row r="66" spans="1:21" x14ac:dyDescent="0.25">
      <c r="A66" s="1"/>
      <c r="D66" s="1"/>
      <c r="E66" s="1"/>
      <c r="F66" s="1"/>
      <c r="G66" s="1"/>
      <c r="I66" s="1"/>
      <c r="J66" s="1"/>
      <c r="K66" s="1"/>
      <c r="L66" s="1"/>
      <c r="N66" s="1"/>
      <c r="O66" s="1"/>
      <c r="P66" s="1"/>
      <c r="Q66" s="1"/>
      <c r="S66" s="1"/>
    </row>
    <row r="67" spans="1:21" x14ac:dyDescent="0.25">
      <c r="A67" s="1"/>
      <c r="D67" s="1"/>
      <c r="E67" s="1"/>
      <c r="F67" s="1"/>
      <c r="G67" s="1"/>
      <c r="I67" s="1"/>
      <c r="J67" s="1"/>
      <c r="K67" s="1"/>
      <c r="L67" s="1"/>
      <c r="N67" s="1"/>
      <c r="O67" s="1"/>
      <c r="P67" s="1"/>
      <c r="Q67" s="1"/>
      <c r="S67" s="1"/>
    </row>
    <row r="68" spans="1:21" x14ac:dyDescent="0.25">
      <c r="A68" s="1"/>
      <c r="D68" s="1"/>
      <c r="E68" s="1"/>
      <c r="F68" s="1"/>
      <c r="G68" s="1"/>
      <c r="I68" s="1"/>
      <c r="J68" s="1"/>
      <c r="K68" s="1"/>
      <c r="L68" s="1"/>
      <c r="N68" s="1"/>
      <c r="O68" s="1"/>
      <c r="P68" s="1"/>
      <c r="Q68" s="1"/>
      <c r="S68" s="1"/>
    </row>
    <row r="69" spans="1:21" x14ac:dyDescent="0.25">
      <c r="A69" s="1"/>
      <c r="D69" s="1"/>
      <c r="E69" s="1"/>
      <c r="F69" s="1"/>
      <c r="G69" s="1"/>
      <c r="I69" s="1"/>
      <c r="J69" s="1"/>
      <c r="K69" s="1"/>
      <c r="L69" s="1"/>
      <c r="N69" s="1"/>
      <c r="O69" s="1"/>
      <c r="P69" s="1"/>
      <c r="Q69" s="1"/>
      <c r="S69" s="1"/>
    </row>
    <row r="70" spans="1:21" x14ac:dyDescent="0.25">
      <c r="A70" s="1"/>
      <c r="D70" s="1"/>
      <c r="E70" s="1"/>
      <c r="F70" s="1"/>
      <c r="G70" s="1"/>
      <c r="I70" s="1"/>
      <c r="J70" s="1"/>
      <c r="K70" s="1"/>
      <c r="L70" s="1"/>
      <c r="N70" s="1"/>
      <c r="O70" s="1"/>
      <c r="P70" s="1"/>
      <c r="Q70" s="1"/>
      <c r="S70" s="1"/>
    </row>
    <row r="71" spans="1:21" x14ac:dyDescent="0.25">
      <c r="A71" s="1"/>
      <c r="D71" s="1"/>
      <c r="E71" s="1"/>
      <c r="F71" s="1"/>
      <c r="G71" s="1"/>
      <c r="I71" s="1"/>
      <c r="J71" s="1"/>
      <c r="K71" s="1"/>
      <c r="L71" s="1"/>
      <c r="N71" s="1"/>
      <c r="O71" s="1"/>
      <c r="P71" s="1"/>
      <c r="Q71" s="1"/>
      <c r="S71" s="1"/>
    </row>
    <row r="72" spans="1:21" x14ac:dyDescent="0.25">
      <c r="A72" s="1"/>
      <c r="D72" s="1"/>
      <c r="E72" s="1"/>
      <c r="F72" s="1"/>
      <c r="G72" s="1"/>
      <c r="I72" s="1"/>
      <c r="J72" s="1"/>
      <c r="K72" s="1"/>
      <c r="L72" s="1"/>
      <c r="N72" s="1"/>
      <c r="O72" s="1"/>
      <c r="P72" s="1"/>
      <c r="Q72" s="1"/>
      <c r="S72" s="1"/>
    </row>
    <row r="73" spans="1:21" x14ac:dyDescent="0.25">
      <c r="A73" s="1"/>
      <c r="D73" s="1"/>
      <c r="E73" s="1"/>
      <c r="F73" s="1"/>
      <c r="G73" s="1"/>
      <c r="I73" s="1"/>
      <c r="J73" s="1"/>
      <c r="K73" s="1"/>
      <c r="L73" s="1"/>
      <c r="N73" s="1"/>
      <c r="O73" s="1"/>
      <c r="P73" s="1"/>
      <c r="Q73" s="1"/>
      <c r="S73" s="1"/>
    </row>
    <row r="74" spans="1:21" x14ac:dyDescent="0.25">
      <c r="A74" s="1"/>
      <c r="D74" s="1"/>
      <c r="E74" s="1"/>
      <c r="F74" s="1"/>
      <c r="G74" s="1"/>
      <c r="I74" s="1"/>
      <c r="J74" s="1"/>
      <c r="K74" s="1"/>
      <c r="L74" s="1"/>
      <c r="N74" s="1"/>
      <c r="O74" s="1"/>
      <c r="P74" s="1"/>
      <c r="Q74" s="1"/>
      <c r="S74" s="1"/>
    </row>
    <row r="75" spans="1:21" x14ac:dyDescent="0.25">
      <c r="A75" s="1"/>
      <c r="D75" s="1"/>
      <c r="E75" s="1"/>
      <c r="F75" s="1"/>
      <c r="G75" s="1"/>
      <c r="I75" s="1"/>
      <c r="J75" s="1"/>
      <c r="K75" s="1"/>
      <c r="L75" s="1"/>
      <c r="N75" s="1"/>
      <c r="O75" s="1"/>
      <c r="P75" s="1"/>
      <c r="Q75" s="1"/>
      <c r="S75" s="1"/>
    </row>
    <row r="76" spans="1:21" x14ac:dyDescent="0.25">
      <c r="A76" s="1"/>
      <c r="D76" s="1"/>
      <c r="E76" s="1"/>
      <c r="F76" s="1"/>
      <c r="G76" s="1"/>
      <c r="I76" s="1"/>
      <c r="J76" s="1"/>
      <c r="K76" s="1"/>
      <c r="L76" s="1"/>
      <c r="N76" s="1"/>
      <c r="O76" s="1"/>
      <c r="P76" s="1"/>
      <c r="Q76" s="1"/>
      <c r="S76" s="1"/>
    </row>
    <row r="77" spans="1:21" x14ac:dyDescent="0.25">
      <c r="A77" s="1"/>
      <c r="D77" s="1"/>
      <c r="E77" s="1"/>
      <c r="F77" s="1"/>
      <c r="G77" s="1"/>
      <c r="I77" s="1"/>
      <c r="J77" s="1"/>
      <c r="K77" s="1"/>
      <c r="L77" s="1"/>
      <c r="N77" s="1"/>
      <c r="O77" s="1"/>
      <c r="P77" s="1"/>
      <c r="Q77" s="1"/>
      <c r="S77" s="1"/>
    </row>
    <row r="78" spans="1:21" x14ac:dyDescent="0.25">
      <c r="A78" s="1"/>
      <c r="D78" s="1"/>
      <c r="E78" s="1"/>
      <c r="F78" s="1"/>
      <c r="G78" s="1"/>
      <c r="I78" s="1"/>
      <c r="J78" s="1"/>
      <c r="K78" s="1"/>
      <c r="L78" s="1"/>
      <c r="N78" s="1"/>
      <c r="O78" s="1"/>
      <c r="P78" s="1"/>
      <c r="Q78" s="1"/>
      <c r="S78" s="1"/>
    </row>
    <row r="79" spans="1:21" x14ac:dyDescent="0.25">
      <c r="A79" s="1"/>
      <c r="D79" s="1"/>
      <c r="E79" s="1"/>
      <c r="F79" s="1"/>
      <c r="G79" s="1"/>
      <c r="I79" s="1"/>
      <c r="J79" s="1"/>
      <c r="K79" s="1"/>
      <c r="L79" s="1"/>
      <c r="N79" s="1"/>
      <c r="O79" s="1"/>
      <c r="P79" s="1"/>
      <c r="Q79" s="1"/>
      <c r="S79" s="1"/>
    </row>
    <row r="80" spans="1:21" x14ac:dyDescent="0.25">
      <c r="A80" s="1"/>
      <c r="D80" s="1"/>
      <c r="E80" s="1"/>
      <c r="F80" s="1"/>
      <c r="G80" s="1"/>
      <c r="I80" s="1"/>
      <c r="J80" s="1"/>
      <c r="K80" s="1"/>
      <c r="L80" s="1"/>
      <c r="N80" s="1"/>
      <c r="O80" s="1"/>
      <c r="P80" s="1"/>
      <c r="Q80" s="1"/>
      <c r="S80" s="1"/>
    </row>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sheetData>
  <mergeCells count="12">
    <mergeCell ref="A62:B62"/>
    <mergeCell ref="A63:B63"/>
    <mergeCell ref="A65:U65"/>
    <mergeCell ref="A1:U1"/>
    <mergeCell ref="A4:A6"/>
    <mergeCell ref="B4:B6"/>
    <mergeCell ref="C4:C6"/>
    <mergeCell ref="D4:H4"/>
    <mergeCell ref="I4:T4"/>
    <mergeCell ref="U4:U6"/>
    <mergeCell ref="D5:H5"/>
    <mergeCell ref="I5:T5"/>
  </mergeCells>
  <conditionalFormatting sqref="N3">
    <cfRule type="containsText" dxfId="13" priority="1" operator="containsText" text="Tăng">
      <formula>NOT(ISERROR(SEARCH("Tăng",N3)))</formula>
    </cfRule>
    <cfRule type="containsText" dxfId="12" priority="2" operator="containsText" text="Không đổi">
      <formula>NOT(ISERROR(SEARCH("Không đổi",N3)))</formula>
    </cfRule>
    <cfRule type="containsText" dxfId="11" priority="3" operator="containsText" text="Tăng">
      <formula>NOT(ISERROR(SEARCH("Tăng",N3)))</formula>
    </cfRule>
    <cfRule type="containsText" dxfId="10" priority="4" operator="containsText" text="Tăng">
      <formula>NOT(ISERROR(SEARCH("Tăng",N3)))</formula>
    </cfRule>
    <cfRule type="containsText" dxfId="9" priority="5" operator="containsText" text="Tăng">
      <formula>NOT(ISERROR(SEARCH("Tăng",N3)))</formula>
    </cfRule>
    <cfRule type="containsText" dxfId="8" priority="6" operator="containsText" text="Giảm">
      <formula>NOT(ISERROR(SEARCH("Giảm",N3)))</formula>
    </cfRule>
    <cfRule type="containsText" dxfId="7" priority="7" operator="containsText" text="Tăng">
      <formula>NOT(ISERROR(SEARCH("Tăng",N3)))</formula>
    </cfRule>
  </conditionalFormatting>
  <conditionalFormatting sqref="T3">
    <cfRule type="containsText" dxfId="6" priority="8" operator="containsText" text="Tăng">
      <formula>NOT(ISERROR(SEARCH("Tăng",T3)))</formula>
    </cfRule>
    <cfRule type="containsText" dxfId="5" priority="9" operator="containsText" text="Không đổi">
      <formula>NOT(ISERROR(SEARCH("Không đổi",T3)))</formula>
    </cfRule>
    <cfRule type="containsText" dxfId="4" priority="10" operator="containsText" text="Tăng">
      <formula>NOT(ISERROR(SEARCH("Tăng",T3)))</formula>
    </cfRule>
    <cfRule type="containsText" dxfId="3" priority="11" operator="containsText" text="Tăng">
      <formula>NOT(ISERROR(SEARCH("Tăng",T3)))</formula>
    </cfRule>
    <cfRule type="containsText" dxfId="2" priority="12" operator="containsText" text="Tăng">
      <formula>NOT(ISERROR(SEARCH("Tăng",T3)))</formula>
    </cfRule>
    <cfRule type="containsText" dxfId="1" priority="13" operator="containsText" text="Giảm">
      <formula>NOT(ISERROR(SEARCH("Giảm",T3)))</formula>
    </cfRule>
    <cfRule type="containsText" dxfId="0" priority="14" operator="containsText" text="Tăng">
      <formula>NOT(ISERROR(SEARCH("Tăng",T3)))</formula>
    </cfRule>
  </conditionalFormatting>
  <printOptions horizontalCentered="1"/>
  <pageMargins left="0.45" right="0.2" top="0.75" bottom="0.5" header="0.3" footer="0.3"/>
  <pageSetup paperSize="9"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U60"/>
  <sheetViews>
    <sheetView topLeftCell="C1" workbookViewId="0">
      <pane xSplit="1" ySplit="7" topLeftCell="D8" activePane="bottomRight" state="frozen"/>
      <selection activeCell="C59" sqref="C59"/>
      <selection pane="topRight" activeCell="C59" sqref="C59"/>
      <selection pane="bottomLeft" activeCell="C59" sqref="C59"/>
      <selection pane="bottomRight" activeCell="T15" sqref="T15"/>
    </sheetView>
  </sheetViews>
  <sheetFormatPr defaultColWidth="8.85546875" defaultRowHeight="15" x14ac:dyDescent="0.25"/>
  <cols>
    <col min="1" max="1" width="4.85546875" customWidth="1"/>
    <col min="2" max="2" width="0" hidden="1" customWidth="1"/>
    <col min="3" max="3" width="13.42578125" customWidth="1"/>
    <col min="4" max="20" width="7.28515625" customWidth="1"/>
    <col min="21" max="21" width="0" hidden="1" customWidth="1"/>
  </cols>
  <sheetData>
    <row r="1" spans="1:21" x14ac:dyDescent="0.25">
      <c r="A1" s="540" t="s">
        <v>96</v>
      </c>
      <c r="B1" s="540"/>
      <c r="C1" s="540"/>
      <c r="D1" s="540"/>
      <c r="E1" s="540"/>
      <c r="F1" s="540"/>
      <c r="G1" s="540"/>
      <c r="H1" s="540"/>
      <c r="I1" s="540"/>
      <c r="J1" s="540"/>
      <c r="K1" s="540"/>
      <c r="L1" s="540"/>
      <c r="M1" s="540"/>
      <c r="N1" s="540"/>
      <c r="O1" s="540"/>
      <c r="P1" s="540"/>
      <c r="Q1" s="541"/>
      <c r="R1" s="541"/>
      <c r="S1" s="541"/>
      <c r="T1" s="541"/>
      <c r="U1" s="541"/>
    </row>
    <row r="2" spans="1:21" x14ac:dyDescent="0.25">
      <c r="A2" s="540"/>
      <c r="B2" s="540"/>
      <c r="C2" s="540"/>
      <c r="D2" s="540"/>
      <c r="E2" s="540"/>
      <c r="F2" s="540"/>
      <c r="G2" s="540"/>
      <c r="H2" s="540"/>
      <c r="I2" s="540"/>
      <c r="J2" s="540"/>
      <c r="K2" s="540"/>
      <c r="L2" s="540"/>
      <c r="M2" s="540"/>
      <c r="N2" s="540"/>
      <c r="O2" s="540"/>
      <c r="P2" s="540"/>
      <c r="Q2" s="541"/>
      <c r="R2" s="541"/>
      <c r="S2" s="541"/>
      <c r="T2" s="541"/>
      <c r="U2" s="541"/>
    </row>
    <row r="3" spans="1:21" ht="16.5" x14ac:dyDescent="0.25">
      <c r="A3" s="286"/>
      <c r="B3" s="286"/>
      <c r="C3" s="286"/>
      <c r="D3" s="304"/>
      <c r="E3" s="304"/>
      <c r="F3" s="304"/>
      <c r="G3" s="304"/>
      <c r="H3" s="304"/>
      <c r="I3" s="304"/>
      <c r="J3" s="304"/>
      <c r="K3" s="124"/>
      <c r="L3" s="124"/>
      <c r="M3" s="124"/>
      <c r="N3" s="124"/>
      <c r="O3" s="304"/>
      <c r="P3" s="124"/>
      <c r="R3" s="1"/>
      <c r="S3" s="82"/>
      <c r="T3" s="83" t="s">
        <v>97</v>
      </c>
      <c r="U3" s="1"/>
    </row>
    <row r="4" spans="1:21" ht="16.5" x14ac:dyDescent="0.25">
      <c r="A4" s="482" t="s">
        <v>2</v>
      </c>
      <c r="B4" s="482" t="s">
        <v>57</v>
      </c>
      <c r="C4" s="482" t="s">
        <v>98</v>
      </c>
      <c r="D4" s="493" t="s">
        <v>5</v>
      </c>
      <c r="E4" s="494"/>
      <c r="F4" s="494"/>
      <c r="G4" s="494"/>
      <c r="H4" s="494"/>
      <c r="I4" s="493" t="s">
        <v>6</v>
      </c>
      <c r="J4" s="494"/>
      <c r="K4" s="494"/>
      <c r="L4" s="494"/>
      <c r="M4" s="494"/>
      <c r="N4" s="494"/>
      <c r="O4" s="494"/>
      <c r="P4" s="494"/>
      <c r="Q4" s="495"/>
      <c r="R4" s="495"/>
      <c r="S4" s="495"/>
      <c r="T4" s="496"/>
      <c r="U4" s="537" t="s">
        <v>8</v>
      </c>
    </row>
    <row r="5" spans="1:21" ht="16.5" x14ac:dyDescent="0.25">
      <c r="A5" s="492"/>
      <c r="B5" s="492"/>
      <c r="C5" s="492"/>
      <c r="D5" s="542" t="s">
        <v>64</v>
      </c>
      <c r="E5" s="543"/>
      <c r="F5" s="543"/>
      <c r="G5" s="543"/>
      <c r="H5" s="543"/>
      <c r="I5" s="542" t="s">
        <v>64</v>
      </c>
      <c r="J5" s="543"/>
      <c r="K5" s="543"/>
      <c r="L5" s="543"/>
      <c r="M5" s="543"/>
      <c r="N5" s="543"/>
      <c r="O5" s="543"/>
      <c r="P5" s="543"/>
      <c r="Q5" s="544"/>
      <c r="R5" s="544"/>
      <c r="S5" s="544"/>
      <c r="T5" s="545"/>
      <c r="U5" s="538"/>
    </row>
    <row r="6" spans="1:21" ht="16.5" x14ac:dyDescent="0.25">
      <c r="A6" s="483"/>
      <c r="B6" s="483"/>
      <c r="C6" s="483"/>
      <c r="D6" s="132">
        <v>1</v>
      </c>
      <c r="E6" s="132">
        <v>3</v>
      </c>
      <c r="F6" s="132">
        <v>6</v>
      </c>
      <c r="G6" s="132">
        <v>9</v>
      </c>
      <c r="H6" s="132">
        <v>12</v>
      </c>
      <c r="I6" s="132">
        <v>1</v>
      </c>
      <c r="J6" s="132">
        <v>2</v>
      </c>
      <c r="K6" s="132">
        <v>3</v>
      </c>
      <c r="L6" s="132">
        <v>4</v>
      </c>
      <c r="M6" s="132">
        <v>5</v>
      </c>
      <c r="N6" s="133">
        <v>6</v>
      </c>
      <c r="O6" s="287">
        <v>7</v>
      </c>
      <c r="P6" s="132">
        <v>8</v>
      </c>
      <c r="Q6" s="85">
        <v>9</v>
      </c>
      <c r="R6" s="86">
        <v>10</v>
      </c>
      <c r="S6" s="84">
        <v>11</v>
      </c>
      <c r="T6" s="85">
        <v>12</v>
      </c>
      <c r="U6" s="539"/>
    </row>
    <row r="7" spans="1:21" ht="15.75" x14ac:dyDescent="0.25">
      <c r="A7" s="134" t="s">
        <v>17</v>
      </c>
      <c r="B7" s="134"/>
      <c r="C7" s="134" t="s">
        <v>18</v>
      </c>
      <c r="D7" s="134">
        <v>1</v>
      </c>
      <c r="E7" s="134">
        <v>2</v>
      </c>
      <c r="F7" s="134">
        <v>3</v>
      </c>
      <c r="G7" s="134">
        <v>4</v>
      </c>
      <c r="H7" s="134">
        <v>5</v>
      </c>
      <c r="I7" s="134">
        <v>6</v>
      </c>
      <c r="J7" s="134">
        <v>7</v>
      </c>
      <c r="K7" s="134">
        <v>8</v>
      </c>
      <c r="L7" s="134">
        <v>9</v>
      </c>
      <c r="M7" s="134">
        <v>10</v>
      </c>
      <c r="N7" s="134">
        <v>11</v>
      </c>
      <c r="O7" s="202">
        <v>12</v>
      </c>
      <c r="P7" s="134">
        <v>13</v>
      </c>
      <c r="Q7" s="4">
        <v>14</v>
      </c>
      <c r="R7" s="5">
        <v>15</v>
      </c>
      <c r="S7" s="4">
        <v>16</v>
      </c>
      <c r="T7" s="4">
        <v>17</v>
      </c>
      <c r="U7" s="4">
        <v>18</v>
      </c>
    </row>
    <row r="8" spans="1:21" ht="16.5" x14ac:dyDescent="0.25">
      <c r="A8" s="288">
        <v>1</v>
      </c>
      <c r="B8" s="314" t="s">
        <v>22</v>
      </c>
      <c r="C8" s="315" t="s">
        <v>75</v>
      </c>
      <c r="D8" s="33">
        <v>52</v>
      </c>
      <c r="E8" s="33">
        <v>52.1</v>
      </c>
      <c r="F8" s="33">
        <v>54.8</v>
      </c>
      <c r="G8" s="33">
        <v>54</v>
      </c>
      <c r="H8" s="32">
        <v>55.4</v>
      </c>
      <c r="I8" s="33">
        <v>52.7</v>
      </c>
      <c r="J8" s="33">
        <v>51.6</v>
      </c>
      <c r="K8" s="33">
        <v>53.5</v>
      </c>
      <c r="L8" s="33">
        <v>50.6</v>
      </c>
      <c r="M8" s="33">
        <v>53</v>
      </c>
      <c r="N8" s="32">
        <v>52.9</v>
      </c>
      <c r="O8" s="316">
        <v>55.1</v>
      </c>
      <c r="P8" s="33">
        <v>54.6</v>
      </c>
      <c r="Q8" s="31">
        <v>53.9</v>
      </c>
      <c r="R8" s="87">
        <v>54.6</v>
      </c>
      <c r="S8" s="88">
        <v>54.2</v>
      </c>
      <c r="T8" s="11">
        <v>53</v>
      </c>
      <c r="U8" s="31"/>
    </row>
    <row r="9" spans="1:21" ht="16.5" x14ac:dyDescent="0.25">
      <c r="A9" s="288">
        <v>2</v>
      </c>
      <c r="B9" s="288" t="s">
        <v>24</v>
      </c>
      <c r="C9" s="292" t="s">
        <v>77</v>
      </c>
      <c r="D9" s="33">
        <v>52.9</v>
      </c>
      <c r="E9" s="33">
        <v>52.8</v>
      </c>
      <c r="F9" s="33">
        <v>52.3</v>
      </c>
      <c r="G9" s="33">
        <v>52.9</v>
      </c>
      <c r="H9" s="32">
        <v>50.4</v>
      </c>
      <c r="I9" s="33">
        <v>50.6</v>
      </c>
      <c r="J9" s="33">
        <v>50.5</v>
      </c>
      <c r="K9" s="33">
        <v>51.5</v>
      </c>
      <c r="L9" s="33">
        <v>48.5</v>
      </c>
      <c r="M9" s="33">
        <v>50.3</v>
      </c>
      <c r="N9" s="32">
        <v>52</v>
      </c>
      <c r="O9" s="316">
        <v>51.5</v>
      </c>
      <c r="P9" s="33">
        <v>53.5</v>
      </c>
      <c r="Q9" s="31">
        <v>50.1</v>
      </c>
      <c r="R9" s="87">
        <v>52.2</v>
      </c>
      <c r="S9" s="88">
        <v>51.2</v>
      </c>
      <c r="T9" s="11">
        <v>52.1</v>
      </c>
      <c r="U9" s="31"/>
    </row>
    <row r="10" spans="1:21" ht="16.5" x14ac:dyDescent="0.25">
      <c r="A10" s="288">
        <v>3</v>
      </c>
      <c r="B10" s="288" t="s">
        <v>26</v>
      </c>
      <c r="C10" s="293" t="s">
        <v>27</v>
      </c>
      <c r="D10" s="33">
        <v>47</v>
      </c>
      <c r="E10" s="33">
        <v>47.7</v>
      </c>
      <c r="F10" s="33">
        <v>50.4</v>
      </c>
      <c r="G10" s="33">
        <v>47.5</v>
      </c>
      <c r="H10" s="32">
        <v>48</v>
      </c>
      <c r="I10" s="33">
        <v>50.5</v>
      </c>
      <c r="J10" s="33">
        <v>50.4</v>
      </c>
      <c r="K10" s="33">
        <v>51.3</v>
      </c>
      <c r="L10" s="33">
        <v>50.1</v>
      </c>
      <c r="M10" s="33">
        <v>48.5</v>
      </c>
      <c r="N10" s="32">
        <v>50.4</v>
      </c>
      <c r="O10" s="316">
        <v>50.6</v>
      </c>
      <c r="P10" s="33">
        <v>50.5</v>
      </c>
      <c r="Q10" s="31">
        <v>52</v>
      </c>
      <c r="R10" s="87">
        <v>53.9</v>
      </c>
      <c r="S10" s="88">
        <v>52.4</v>
      </c>
      <c r="T10" s="11">
        <v>51.5</v>
      </c>
      <c r="U10" s="31"/>
    </row>
    <row r="11" spans="1:21" ht="16.5" x14ac:dyDescent="0.25">
      <c r="A11" s="288">
        <v>4</v>
      </c>
      <c r="B11" s="288" t="s">
        <v>28</v>
      </c>
      <c r="C11" s="293" t="s">
        <v>29</v>
      </c>
      <c r="D11" s="33">
        <v>44.6</v>
      </c>
      <c r="E11" s="33">
        <v>48.3</v>
      </c>
      <c r="F11" s="33">
        <v>48.8</v>
      </c>
      <c r="G11" s="33">
        <v>48.6</v>
      </c>
      <c r="H11" s="32">
        <v>47.5</v>
      </c>
      <c r="I11" s="33">
        <v>47.6</v>
      </c>
      <c r="J11" s="33">
        <v>45.1</v>
      </c>
      <c r="K11" s="33">
        <v>48</v>
      </c>
      <c r="L11" s="33">
        <v>47.8</v>
      </c>
      <c r="M11" s="33">
        <v>49.3</v>
      </c>
      <c r="N11" s="32">
        <v>49.2</v>
      </c>
      <c r="O11" s="316">
        <v>48.6</v>
      </c>
      <c r="P11" s="33">
        <v>49.8</v>
      </c>
      <c r="Q11" s="31">
        <v>48.1</v>
      </c>
      <c r="R11" s="87">
        <v>47.7</v>
      </c>
      <c r="S11" s="88">
        <v>50.4</v>
      </c>
      <c r="T11" s="11">
        <v>50.1</v>
      </c>
      <c r="U11" s="31"/>
    </row>
    <row r="12" spans="1:21" ht="16.5" x14ac:dyDescent="0.25">
      <c r="A12" s="288">
        <v>5</v>
      </c>
      <c r="B12" s="288" t="s">
        <v>30</v>
      </c>
      <c r="C12" s="293" t="s">
        <v>31</v>
      </c>
      <c r="D12" s="33">
        <v>50.7</v>
      </c>
      <c r="E12" s="33">
        <v>53.5</v>
      </c>
      <c r="F12" s="33">
        <v>51.3</v>
      </c>
      <c r="G12" s="33">
        <v>49.7</v>
      </c>
      <c r="H12" s="32">
        <v>49.7</v>
      </c>
      <c r="I12" s="33">
        <v>49.7</v>
      </c>
      <c r="J12" s="33">
        <v>51.9</v>
      </c>
      <c r="K12" s="33">
        <v>50.5</v>
      </c>
      <c r="L12" s="33">
        <v>52.1</v>
      </c>
      <c r="M12" s="33">
        <v>52.5</v>
      </c>
      <c r="N12" s="32">
        <v>51.1</v>
      </c>
      <c r="O12" s="316">
        <v>51.5</v>
      </c>
      <c r="P12" s="33">
        <v>51.7</v>
      </c>
      <c r="Q12" s="31">
        <v>51.7</v>
      </c>
      <c r="R12" s="87">
        <v>53.1</v>
      </c>
      <c r="S12" s="88">
        <v>53.8</v>
      </c>
      <c r="T12" s="11"/>
      <c r="U12" s="31"/>
    </row>
    <row r="13" spans="1:21" ht="16.5" x14ac:dyDescent="0.25">
      <c r="A13" s="288">
        <v>6</v>
      </c>
      <c r="B13" s="288" t="s">
        <v>38</v>
      </c>
      <c r="C13" s="293" t="s">
        <v>39</v>
      </c>
      <c r="D13" s="33">
        <v>51.5</v>
      </c>
      <c r="E13" s="33">
        <v>51.7</v>
      </c>
      <c r="F13" s="33">
        <v>49.7</v>
      </c>
      <c r="G13" s="33">
        <v>52</v>
      </c>
      <c r="H13" s="32">
        <v>50.5</v>
      </c>
      <c r="I13" s="33">
        <v>51.1</v>
      </c>
      <c r="J13" s="33">
        <v>52</v>
      </c>
      <c r="K13" s="33">
        <v>48.9</v>
      </c>
      <c r="L13" s="33">
        <v>51.2</v>
      </c>
      <c r="M13" s="33">
        <v>50.2</v>
      </c>
      <c r="N13" s="32">
        <v>51.5</v>
      </c>
      <c r="O13" s="316">
        <v>51.6</v>
      </c>
      <c r="P13" s="33">
        <v>52.1</v>
      </c>
      <c r="Q13" s="31">
        <v>51.3</v>
      </c>
      <c r="R13" s="87">
        <v>51.5</v>
      </c>
      <c r="S13" s="88">
        <v>52</v>
      </c>
      <c r="T13" s="11">
        <v>51.5</v>
      </c>
      <c r="U13" s="31"/>
    </row>
    <row r="14" spans="1:21" ht="16.5" x14ac:dyDescent="0.25">
      <c r="A14" s="288">
        <v>7</v>
      </c>
      <c r="B14" s="288" t="s">
        <v>42</v>
      </c>
      <c r="C14" s="293" t="s">
        <v>43</v>
      </c>
      <c r="D14" s="33">
        <v>49</v>
      </c>
      <c r="E14" s="33">
        <v>53.3</v>
      </c>
      <c r="F14" s="33">
        <v>50.2</v>
      </c>
      <c r="G14" s="33">
        <v>49.6</v>
      </c>
      <c r="H14" s="32">
        <v>50.2</v>
      </c>
      <c r="I14" s="33">
        <v>51.1</v>
      </c>
      <c r="J14" s="33">
        <v>50.6</v>
      </c>
      <c r="K14" s="33">
        <v>51.6</v>
      </c>
      <c r="L14" s="33">
        <v>51</v>
      </c>
      <c r="M14" s="33">
        <v>50.5</v>
      </c>
      <c r="N14" s="32">
        <v>51.6</v>
      </c>
      <c r="O14" s="316">
        <v>53.8</v>
      </c>
      <c r="P14" s="33">
        <v>55.5</v>
      </c>
      <c r="Q14" s="31">
        <v>52.4</v>
      </c>
      <c r="R14" s="87">
        <v>52.1</v>
      </c>
      <c r="S14" s="88">
        <v>52.6</v>
      </c>
      <c r="T14" s="11">
        <v>51.1</v>
      </c>
      <c r="U14" s="31"/>
    </row>
    <row r="15" spans="1:21" ht="16.5" x14ac:dyDescent="0.25">
      <c r="A15" s="288">
        <v>8</v>
      </c>
      <c r="B15" s="288" t="s">
        <v>34</v>
      </c>
      <c r="C15" s="293" t="s">
        <v>35</v>
      </c>
      <c r="D15" s="33">
        <v>52.5</v>
      </c>
      <c r="E15" s="33">
        <v>52.7</v>
      </c>
      <c r="F15" s="33">
        <v>52.8</v>
      </c>
      <c r="G15" s="33">
        <v>50.3</v>
      </c>
      <c r="H15" s="32">
        <v>51.4</v>
      </c>
      <c r="I15" s="33">
        <v>51.1</v>
      </c>
      <c r="J15" s="33">
        <v>51.5</v>
      </c>
      <c r="K15" s="33">
        <v>51.8</v>
      </c>
      <c r="L15" s="33">
        <v>51.1</v>
      </c>
      <c r="M15" s="33">
        <v>49.6</v>
      </c>
      <c r="N15" s="32">
        <v>51.3</v>
      </c>
      <c r="O15" s="316">
        <v>50.8</v>
      </c>
      <c r="P15" s="33">
        <v>51.9</v>
      </c>
      <c r="Q15" s="32">
        <v>52.5</v>
      </c>
      <c r="R15" s="87">
        <v>51.8</v>
      </c>
      <c r="S15" s="88">
        <v>51.2</v>
      </c>
      <c r="T15" s="582">
        <v>51.3</v>
      </c>
      <c r="U15" s="31"/>
    </row>
    <row r="16" spans="1:21" ht="16.5" x14ac:dyDescent="0.25">
      <c r="A16" s="296">
        <v>9</v>
      </c>
      <c r="B16" s="296" t="s">
        <v>50</v>
      </c>
      <c r="C16" s="297" t="s">
        <v>158</v>
      </c>
      <c r="D16" s="317">
        <v>54.7</v>
      </c>
      <c r="E16" s="317">
        <v>55.7</v>
      </c>
      <c r="F16" s="317">
        <v>55.2</v>
      </c>
      <c r="G16" s="317">
        <v>56.6</v>
      </c>
      <c r="H16" s="120">
        <v>51.5</v>
      </c>
      <c r="I16" s="317">
        <v>49.9</v>
      </c>
      <c r="J16" s="120">
        <v>51</v>
      </c>
      <c r="K16" s="317">
        <v>52.7</v>
      </c>
      <c r="L16" s="317">
        <v>52.8</v>
      </c>
      <c r="M16" s="317">
        <v>51.5</v>
      </c>
      <c r="N16" s="120">
        <v>51</v>
      </c>
      <c r="O16" s="318">
        <v>52.7</v>
      </c>
      <c r="P16" s="317">
        <v>51.2</v>
      </c>
      <c r="Q16" s="34">
        <v>56.5</v>
      </c>
      <c r="R16" s="89">
        <v>57.4</v>
      </c>
      <c r="S16" s="90">
        <v>55.4</v>
      </c>
      <c r="T16" s="91"/>
      <c r="U16" s="34"/>
    </row>
    <row r="17" spans="1:16" hidden="1" x14ac:dyDescent="0.25">
      <c r="A17" s="302"/>
      <c r="B17" s="302"/>
      <c r="C17" s="302"/>
      <c r="D17" s="302"/>
      <c r="E17" s="302"/>
      <c r="F17" s="302"/>
      <c r="G17" s="302"/>
      <c r="H17" s="302"/>
      <c r="I17" s="302"/>
      <c r="J17" s="302"/>
      <c r="K17" s="302"/>
      <c r="L17" s="302"/>
      <c r="M17" s="302"/>
      <c r="N17" s="302"/>
      <c r="O17" s="302"/>
      <c r="P17" s="302"/>
    </row>
    <row r="18" spans="1:16" hidden="1" x14ac:dyDescent="0.25">
      <c r="A18" s="302"/>
      <c r="B18" s="302"/>
      <c r="C18" s="302"/>
      <c r="D18" s="302"/>
      <c r="E18" s="302"/>
      <c r="F18" s="302"/>
      <c r="G18" s="302"/>
      <c r="H18" s="302"/>
      <c r="I18" s="302"/>
      <c r="J18" s="302"/>
      <c r="K18" s="302"/>
      <c r="L18" s="302"/>
      <c r="M18" s="302"/>
      <c r="N18" s="302"/>
      <c r="O18" s="302"/>
      <c r="P18" s="302"/>
    </row>
    <row r="19" spans="1:16" hidden="1" x14ac:dyDescent="0.25">
      <c r="A19" s="302"/>
      <c r="B19" s="302"/>
      <c r="C19" s="302"/>
      <c r="D19" s="302"/>
      <c r="E19" s="302"/>
      <c r="F19" s="302"/>
      <c r="G19" s="302"/>
      <c r="H19" s="302"/>
      <c r="I19" s="302"/>
      <c r="J19" s="302"/>
      <c r="K19" s="302"/>
      <c r="L19" s="302"/>
      <c r="M19" s="302"/>
      <c r="N19" s="302"/>
      <c r="O19" s="302"/>
      <c r="P19" s="302"/>
    </row>
    <row r="20" spans="1:16" hidden="1" x14ac:dyDescent="0.25">
      <c r="A20" s="302"/>
      <c r="B20" s="302"/>
      <c r="C20" s="302"/>
      <c r="D20" s="302"/>
      <c r="E20" s="302"/>
      <c r="F20" s="302"/>
      <c r="G20" s="302"/>
      <c r="H20" s="302"/>
      <c r="I20" s="302"/>
      <c r="J20" s="302"/>
      <c r="K20" s="302"/>
      <c r="L20" s="302"/>
      <c r="M20" s="302"/>
      <c r="N20" s="302"/>
      <c r="O20" s="302"/>
      <c r="P20" s="302"/>
    </row>
    <row r="21" spans="1:16" hidden="1" x14ac:dyDescent="0.25">
      <c r="A21" s="302"/>
      <c r="B21" s="302"/>
      <c r="C21" s="302"/>
      <c r="D21" s="302"/>
      <c r="E21" s="302"/>
      <c r="F21" s="302"/>
      <c r="G21" s="302"/>
      <c r="H21" s="302"/>
      <c r="I21" s="302"/>
      <c r="J21" s="302"/>
      <c r="K21" s="302"/>
      <c r="L21" s="302"/>
      <c r="M21" s="302"/>
      <c r="N21" s="302"/>
      <c r="O21" s="302"/>
      <c r="P21" s="302"/>
    </row>
    <row r="22" spans="1:16" hidden="1" x14ac:dyDescent="0.25">
      <c r="A22" s="302"/>
      <c r="B22" s="302"/>
      <c r="C22" s="302"/>
      <c r="D22" s="302"/>
      <c r="E22" s="302"/>
      <c r="F22" s="302"/>
      <c r="G22" s="302"/>
      <c r="H22" s="302"/>
      <c r="I22" s="302"/>
      <c r="J22" s="302"/>
      <c r="K22" s="302"/>
      <c r="L22" s="302"/>
      <c r="M22" s="302"/>
      <c r="N22" s="302"/>
      <c r="O22" s="302"/>
      <c r="P22" s="302"/>
    </row>
    <row r="23" spans="1:16" hidden="1" x14ac:dyDescent="0.25">
      <c r="A23" s="302"/>
      <c r="B23" s="302"/>
      <c r="C23" s="302"/>
      <c r="D23" s="302"/>
      <c r="E23" s="302"/>
      <c r="F23" s="302"/>
      <c r="G23" s="302"/>
      <c r="H23" s="302"/>
      <c r="I23" s="302"/>
      <c r="J23" s="302"/>
      <c r="K23" s="302"/>
      <c r="L23" s="302"/>
      <c r="M23" s="302"/>
      <c r="N23" s="302"/>
      <c r="O23" s="302"/>
      <c r="P23" s="302"/>
    </row>
    <row r="24" spans="1:16" hidden="1" x14ac:dyDescent="0.25">
      <c r="A24" s="302"/>
      <c r="B24" s="302"/>
      <c r="C24" s="302"/>
      <c r="D24" s="302"/>
      <c r="E24" s="302"/>
      <c r="F24" s="302"/>
      <c r="G24" s="302"/>
      <c r="H24" s="302"/>
      <c r="I24" s="302"/>
      <c r="J24" s="302"/>
      <c r="K24" s="302"/>
      <c r="L24" s="302"/>
      <c r="M24" s="302"/>
      <c r="N24" s="302"/>
      <c r="O24" s="302"/>
      <c r="P24" s="302"/>
    </row>
    <row r="25" spans="1:16" hidden="1" x14ac:dyDescent="0.25">
      <c r="A25" s="302"/>
      <c r="B25" s="302"/>
      <c r="C25" s="302"/>
      <c r="D25" s="302"/>
      <c r="E25" s="302"/>
      <c r="F25" s="302"/>
      <c r="G25" s="302"/>
      <c r="H25" s="302"/>
      <c r="I25" s="302"/>
      <c r="J25" s="302"/>
      <c r="K25" s="302"/>
      <c r="L25" s="302"/>
      <c r="M25" s="302"/>
      <c r="N25" s="302"/>
      <c r="O25" s="302"/>
      <c r="P25" s="302"/>
    </row>
    <row r="26" spans="1:16" hidden="1" x14ac:dyDescent="0.25">
      <c r="A26" s="302"/>
      <c r="B26" s="302"/>
      <c r="C26" s="302"/>
      <c r="D26" s="302"/>
      <c r="E26" s="302"/>
      <c r="F26" s="302"/>
      <c r="G26" s="302"/>
      <c r="H26" s="302"/>
      <c r="I26" s="302"/>
      <c r="J26" s="302"/>
      <c r="K26" s="302"/>
      <c r="L26" s="302"/>
      <c r="M26" s="302"/>
      <c r="N26" s="302"/>
      <c r="O26" s="302"/>
      <c r="P26" s="302"/>
    </row>
    <row r="27" spans="1:16" hidden="1" x14ac:dyDescent="0.25">
      <c r="A27" s="302"/>
      <c r="B27" s="302"/>
      <c r="C27" s="302"/>
      <c r="D27" s="302"/>
      <c r="E27" s="302"/>
      <c r="F27" s="302"/>
      <c r="G27" s="302"/>
      <c r="H27" s="302"/>
      <c r="I27" s="302"/>
      <c r="J27" s="302"/>
      <c r="K27" s="302"/>
      <c r="L27" s="302"/>
      <c r="M27" s="302"/>
      <c r="N27" s="302"/>
      <c r="O27" s="302"/>
      <c r="P27" s="302"/>
    </row>
    <row r="28" spans="1:16" hidden="1" x14ac:dyDescent="0.25">
      <c r="A28" s="302"/>
      <c r="B28" s="302"/>
      <c r="C28" s="302"/>
      <c r="D28" s="302"/>
      <c r="E28" s="302"/>
      <c r="F28" s="302"/>
      <c r="G28" s="302"/>
      <c r="H28" s="302"/>
      <c r="I28" s="302"/>
      <c r="J28" s="302"/>
      <c r="K28" s="302"/>
      <c r="L28" s="302"/>
      <c r="M28" s="302"/>
      <c r="N28" s="302"/>
      <c r="O28" s="302"/>
      <c r="P28" s="302"/>
    </row>
    <row r="29" spans="1:16" hidden="1" x14ac:dyDescent="0.25">
      <c r="A29" s="302"/>
      <c r="B29" s="302"/>
      <c r="C29" s="302"/>
      <c r="D29" s="302"/>
      <c r="E29" s="302"/>
      <c r="F29" s="302"/>
      <c r="G29" s="302"/>
      <c r="H29" s="302"/>
      <c r="I29" s="302"/>
      <c r="J29" s="302"/>
      <c r="K29" s="302"/>
      <c r="L29" s="302"/>
      <c r="M29" s="302"/>
      <c r="N29" s="302"/>
      <c r="O29" s="302"/>
      <c r="P29" s="302"/>
    </row>
    <row r="30" spans="1:16" hidden="1" x14ac:dyDescent="0.25">
      <c r="A30" s="302"/>
      <c r="B30" s="302"/>
      <c r="C30" s="302"/>
      <c r="D30" s="302"/>
      <c r="E30" s="302"/>
      <c r="F30" s="302"/>
      <c r="G30" s="302"/>
      <c r="H30" s="302"/>
      <c r="I30" s="302"/>
      <c r="J30" s="302"/>
      <c r="K30" s="302"/>
      <c r="L30" s="302"/>
      <c r="M30" s="302"/>
      <c r="N30" s="302"/>
      <c r="O30" s="302"/>
      <c r="P30" s="302"/>
    </row>
    <row r="31" spans="1:16" hidden="1" x14ac:dyDescent="0.25">
      <c r="A31" s="302"/>
      <c r="B31" s="302"/>
      <c r="C31" s="302"/>
      <c r="D31" s="302"/>
      <c r="E31" s="302"/>
      <c r="F31" s="302"/>
      <c r="G31" s="302"/>
      <c r="H31" s="302"/>
      <c r="I31" s="302"/>
      <c r="J31" s="302"/>
      <c r="K31" s="302"/>
      <c r="L31" s="302"/>
      <c r="M31" s="302"/>
      <c r="N31" s="302"/>
      <c r="O31" s="302"/>
      <c r="P31" s="302"/>
    </row>
    <row r="32" spans="1:16" hidden="1" x14ac:dyDescent="0.25">
      <c r="A32" s="302"/>
      <c r="B32" s="302"/>
      <c r="C32" s="302"/>
      <c r="D32" s="302"/>
      <c r="E32" s="302"/>
      <c r="F32" s="302"/>
      <c r="G32" s="302"/>
      <c r="H32" s="302"/>
      <c r="I32" s="302"/>
      <c r="J32" s="302"/>
      <c r="K32" s="302"/>
      <c r="L32" s="302"/>
      <c r="M32" s="302"/>
      <c r="N32" s="302"/>
      <c r="O32" s="302"/>
      <c r="P32" s="302"/>
    </row>
    <row r="33" spans="1:16" hidden="1" x14ac:dyDescent="0.25">
      <c r="A33" s="302"/>
      <c r="B33" s="302"/>
      <c r="C33" s="302"/>
      <c r="D33" s="302"/>
      <c r="E33" s="302"/>
      <c r="F33" s="302"/>
      <c r="G33" s="302"/>
      <c r="H33" s="302"/>
      <c r="I33" s="302"/>
      <c r="J33" s="302"/>
      <c r="K33" s="302"/>
      <c r="L33" s="302"/>
      <c r="M33" s="302"/>
      <c r="N33" s="302"/>
      <c r="O33" s="302"/>
      <c r="P33" s="302"/>
    </row>
    <row r="34" spans="1:16" hidden="1" x14ac:dyDescent="0.25">
      <c r="A34" s="302"/>
      <c r="B34" s="302"/>
      <c r="C34" s="302"/>
      <c r="D34" s="302"/>
      <c r="E34" s="302"/>
      <c r="F34" s="302"/>
      <c r="G34" s="302"/>
      <c r="H34" s="302"/>
      <c r="I34" s="302"/>
      <c r="J34" s="302"/>
      <c r="K34" s="302"/>
      <c r="L34" s="302"/>
      <c r="M34" s="302"/>
      <c r="N34" s="302"/>
      <c r="O34" s="302"/>
      <c r="P34" s="302"/>
    </row>
    <row r="35" spans="1:16" hidden="1" x14ac:dyDescent="0.25">
      <c r="A35" s="302"/>
      <c r="B35" s="302"/>
      <c r="C35" s="302"/>
      <c r="D35" s="302"/>
      <c r="E35" s="302"/>
      <c r="F35" s="302"/>
      <c r="G35" s="302"/>
      <c r="H35" s="302"/>
      <c r="I35" s="302"/>
      <c r="J35" s="302"/>
      <c r="K35" s="302"/>
      <c r="L35" s="302"/>
      <c r="M35" s="302"/>
      <c r="N35" s="302"/>
      <c r="O35" s="302"/>
      <c r="P35" s="302"/>
    </row>
    <row r="36" spans="1:16" hidden="1" x14ac:dyDescent="0.25">
      <c r="A36" s="302"/>
      <c r="B36" s="302"/>
      <c r="C36" s="302"/>
      <c r="D36" s="302"/>
      <c r="E36" s="302"/>
      <c r="F36" s="302"/>
      <c r="G36" s="302"/>
      <c r="H36" s="302"/>
      <c r="I36" s="302"/>
      <c r="J36" s="302"/>
      <c r="K36" s="302"/>
      <c r="L36" s="302"/>
      <c r="M36" s="302"/>
      <c r="N36" s="302"/>
      <c r="O36" s="302"/>
      <c r="P36" s="302"/>
    </row>
    <row r="37" spans="1:16" hidden="1" x14ac:dyDescent="0.25">
      <c r="A37" s="302"/>
      <c r="B37" s="302"/>
      <c r="C37" s="302"/>
      <c r="D37" s="302"/>
      <c r="E37" s="302"/>
      <c r="F37" s="302"/>
      <c r="G37" s="302"/>
      <c r="H37" s="302"/>
      <c r="I37" s="302"/>
      <c r="J37" s="302"/>
      <c r="K37" s="302"/>
      <c r="L37" s="302"/>
      <c r="M37" s="302"/>
      <c r="N37" s="302"/>
      <c r="O37" s="302"/>
      <c r="P37" s="302"/>
    </row>
    <row r="38" spans="1:16" hidden="1" x14ac:dyDescent="0.25">
      <c r="A38" s="302"/>
      <c r="B38" s="302"/>
      <c r="C38" s="302"/>
      <c r="D38" s="302"/>
      <c r="E38" s="302"/>
      <c r="F38" s="302"/>
      <c r="G38" s="302"/>
      <c r="H38" s="302"/>
      <c r="I38" s="302"/>
      <c r="J38" s="302"/>
      <c r="K38" s="302"/>
      <c r="L38" s="302"/>
      <c r="M38" s="302"/>
      <c r="N38" s="302"/>
      <c r="O38" s="302"/>
      <c r="P38" s="302"/>
    </row>
    <row r="39" spans="1:16" hidden="1" x14ac:dyDescent="0.25">
      <c r="A39" s="302"/>
      <c r="B39" s="302"/>
      <c r="C39" s="302"/>
      <c r="D39" s="302"/>
      <c r="E39" s="302"/>
      <c r="F39" s="302"/>
      <c r="G39" s="302"/>
      <c r="H39" s="302"/>
      <c r="I39" s="302"/>
      <c r="J39" s="302"/>
      <c r="K39" s="302"/>
      <c r="L39" s="302"/>
      <c r="M39" s="302"/>
      <c r="N39" s="302"/>
      <c r="O39" s="302"/>
      <c r="P39" s="302"/>
    </row>
    <row r="40" spans="1:16" hidden="1" x14ac:dyDescent="0.25">
      <c r="A40" s="302"/>
      <c r="B40" s="302"/>
      <c r="C40" s="302"/>
      <c r="D40" s="302"/>
      <c r="E40" s="302"/>
      <c r="F40" s="302"/>
      <c r="G40" s="302"/>
      <c r="H40" s="302"/>
      <c r="I40" s="302"/>
      <c r="J40" s="302"/>
      <c r="K40" s="302"/>
      <c r="L40" s="302"/>
      <c r="M40" s="302"/>
      <c r="N40" s="302"/>
      <c r="O40" s="302"/>
      <c r="P40" s="302"/>
    </row>
    <row r="41" spans="1:16" hidden="1" x14ac:dyDescent="0.25">
      <c r="A41" s="302"/>
      <c r="B41" s="302"/>
      <c r="C41" s="302"/>
      <c r="D41" s="302"/>
      <c r="E41" s="302"/>
      <c r="F41" s="302"/>
      <c r="G41" s="302"/>
      <c r="H41" s="302"/>
      <c r="I41" s="302"/>
      <c r="J41" s="302"/>
      <c r="K41" s="302"/>
      <c r="L41" s="302"/>
      <c r="M41" s="302"/>
      <c r="N41" s="302"/>
      <c r="O41" s="302"/>
      <c r="P41" s="302"/>
    </row>
    <row r="42" spans="1:16" hidden="1" x14ac:dyDescent="0.25">
      <c r="A42" s="302"/>
      <c r="B42" s="302"/>
      <c r="C42" s="302"/>
      <c r="D42" s="302"/>
      <c r="E42" s="302"/>
      <c r="F42" s="302"/>
      <c r="G42" s="302"/>
      <c r="H42" s="302"/>
      <c r="I42" s="302"/>
      <c r="J42" s="302"/>
      <c r="K42" s="302"/>
      <c r="L42" s="302"/>
      <c r="M42" s="302"/>
      <c r="N42" s="302"/>
      <c r="O42" s="302"/>
      <c r="P42" s="302"/>
    </row>
    <row r="43" spans="1:16" hidden="1" x14ac:dyDescent="0.25">
      <c r="A43" s="302"/>
      <c r="B43" s="302"/>
      <c r="C43" s="302"/>
      <c r="D43" s="302"/>
      <c r="E43" s="302"/>
      <c r="F43" s="302"/>
      <c r="G43" s="302"/>
      <c r="H43" s="302"/>
      <c r="I43" s="302"/>
      <c r="J43" s="302"/>
      <c r="K43" s="302"/>
      <c r="L43" s="302"/>
      <c r="M43" s="302"/>
      <c r="N43" s="302"/>
      <c r="O43" s="302"/>
      <c r="P43" s="302"/>
    </row>
    <row r="44" spans="1:16" hidden="1" x14ac:dyDescent="0.25">
      <c r="A44" s="302"/>
      <c r="B44" s="302"/>
      <c r="C44" s="302"/>
      <c r="D44" s="302"/>
      <c r="E44" s="302"/>
      <c r="F44" s="302"/>
      <c r="G44" s="302"/>
      <c r="H44" s="302"/>
      <c r="I44" s="302"/>
      <c r="J44" s="302"/>
      <c r="K44" s="302"/>
      <c r="L44" s="302"/>
      <c r="M44" s="302"/>
      <c r="N44" s="302"/>
      <c r="O44" s="302"/>
      <c r="P44" s="302"/>
    </row>
    <row r="45" spans="1:16" hidden="1" x14ac:dyDescent="0.25">
      <c r="A45" s="302"/>
      <c r="B45" s="302"/>
      <c r="C45" s="302"/>
      <c r="D45" s="302"/>
      <c r="E45" s="302"/>
      <c r="F45" s="302"/>
      <c r="G45" s="302"/>
      <c r="H45" s="302"/>
      <c r="I45" s="302"/>
      <c r="J45" s="302"/>
      <c r="K45" s="302"/>
      <c r="L45" s="302"/>
      <c r="M45" s="302"/>
      <c r="N45" s="302"/>
      <c r="O45" s="302"/>
      <c r="P45" s="302"/>
    </row>
    <row r="46" spans="1:16" hidden="1" x14ac:dyDescent="0.25">
      <c r="A46" s="302"/>
      <c r="B46" s="302"/>
      <c r="C46" s="302"/>
      <c r="D46" s="302"/>
      <c r="E46" s="302"/>
      <c r="F46" s="302"/>
      <c r="G46" s="302"/>
      <c r="H46" s="302"/>
      <c r="I46" s="302"/>
      <c r="J46" s="302"/>
      <c r="K46" s="302"/>
      <c r="L46" s="302"/>
      <c r="M46" s="302"/>
      <c r="N46" s="302"/>
      <c r="O46" s="302"/>
      <c r="P46" s="302"/>
    </row>
    <row r="47" spans="1:16" hidden="1" x14ac:dyDescent="0.25">
      <c r="A47" s="302"/>
      <c r="B47" s="302"/>
      <c r="C47" s="302"/>
      <c r="D47" s="302"/>
      <c r="E47" s="302"/>
      <c r="F47" s="302"/>
      <c r="G47" s="302"/>
      <c r="H47" s="302"/>
      <c r="I47" s="302"/>
      <c r="J47" s="302"/>
      <c r="K47" s="302"/>
      <c r="L47" s="302"/>
      <c r="M47" s="302"/>
      <c r="N47" s="302"/>
      <c r="O47" s="302"/>
      <c r="P47" s="302"/>
    </row>
    <row r="48" spans="1:16" hidden="1" x14ac:dyDescent="0.25">
      <c r="A48" s="302"/>
      <c r="B48" s="302"/>
      <c r="C48" s="302"/>
      <c r="D48" s="302"/>
      <c r="E48" s="302"/>
      <c r="F48" s="302"/>
      <c r="G48" s="302"/>
      <c r="H48" s="302"/>
      <c r="I48" s="302"/>
      <c r="J48" s="302"/>
      <c r="K48" s="302"/>
      <c r="L48" s="302"/>
      <c r="M48" s="302"/>
      <c r="N48" s="302"/>
      <c r="O48" s="302"/>
      <c r="P48" s="302"/>
    </row>
    <row r="49" spans="1:20" hidden="1" x14ac:dyDescent="0.25">
      <c r="A49" s="302"/>
      <c r="B49" s="302"/>
      <c r="C49" s="302"/>
      <c r="D49" s="302"/>
      <c r="E49" s="302"/>
      <c r="F49" s="302"/>
      <c r="G49" s="302"/>
      <c r="H49" s="302"/>
      <c r="I49" s="302"/>
      <c r="J49" s="302"/>
      <c r="K49" s="302"/>
      <c r="L49" s="302"/>
      <c r="M49" s="302"/>
      <c r="N49" s="302"/>
      <c r="O49" s="302"/>
      <c r="P49" s="302"/>
    </row>
    <row r="50" spans="1:20" hidden="1" x14ac:dyDescent="0.25">
      <c r="A50" s="302"/>
      <c r="B50" s="302"/>
      <c r="C50" s="302"/>
      <c r="D50" s="302"/>
      <c r="E50" s="302"/>
      <c r="F50" s="302"/>
      <c r="G50" s="302"/>
      <c r="H50" s="302"/>
      <c r="I50" s="302"/>
      <c r="J50" s="302"/>
      <c r="K50" s="302"/>
      <c r="L50" s="302"/>
      <c r="M50" s="302"/>
      <c r="N50" s="302"/>
      <c r="O50" s="302"/>
      <c r="P50" s="302"/>
    </row>
    <row r="51" spans="1:20" hidden="1" x14ac:dyDescent="0.25">
      <c r="A51" s="302"/>
      <c r="B51" s="302"/>
      <c r="C51" s="302"/>
      <c r="D51" s="302"/>
      <c r="E51" s="302"/>
      <c r="F51" s="302"/>
      <c r="G51" s="302"/>
      <c r="H51" s="302"/>
      <c r="I51" s="302"/>
      <c r="J51" s="302"/>
      <c r="K51" s="302"/>
      <c r="L51" s="302"/>
      <c r="M51" s="302"/>
      <c r="N51" s="302"/>
      <c r="O51" s="302"/>
      <c r="P51" s="302"/>
    </row>
    <row r="52" spans="1:20" hidden="1" x14ac:dyDescent="0.25">
      <c r="A52" s="302"/>
      <c r="B52" s="302"/>
      <c r="C52" s="302"/>
      <c r="D52" s="302"/>
      <c r="E52" s="302"/>
      <c r="F52" s="302"/>
      <c r="G52" s="302"/>
      <c r="H52" s="302"/>
      <c r="I52" s="302"/>
      <c r="J52" s="302"/>
      <c r="K52" s="302"/>
      <c r="L52" s="302"/>
      <c r="M52" s="302"/>
      <c r="N52" s="302"/>
      <c r="O52" s="302"/>
      <c r="P52" s="302"/>
    </row>
    <row r="53" spans="1:20" hidden="1" x14ac:dyDescent="0.25">
      <c r="A53" s="302"/>
      <c r="B53" s="302"/>
      <c r="C53" s="302"/>
      <c r="D53" s="302"/>
      <c r="E53" s="302"/>
      <c r="F53" s="302"/>
      <c r="G53" s="302"/>
      <c r="H53" s="302"/>
      <c r="I53" s="302"/>
      <c r="J53" s="302"/>
      <c r="K53" s="302"/>
      <c r="L53" s="302"/>
      <c r="M53" s="302"/>
      <c r="N53" s="302"/>
      <c r="O53" s="302"/>
      <c r="P53" s="302"/>
    </row>
    <row r="54" spans="1:20" hidden="1" x14ac:dyDescent="0.25">
      <c r="A54" s="302"/>
      <c r="B54" s="302"/>
      <c r="C54" s="302"/>
      <c r="D54" s="302"/>
      <c r="E54" s="302"/>
      <c r="F54" s="302"/>
      <c r="G54" s="302"/>
      <c r="H54" s="302"/>
      <c r="I54" s="302"/>
      <c r="J54" s="302"/>
      <c r="K54" s="302"/>
      <c r="L54" s="302"/>
      <c r="M54" s="302"/>
      <c r="N54" s="302"/>
      <c r="O54" s="302"/>
      <c r="P54" s="302"/>
    </row>
    <row r="55" spans="1:20" hidden="1" x14ac:dyDescent="0.25">
      <c r="A55" s="302"/>
      <c r="B55" s="302"/>
      <c r="C55" s="302"/>
      <c r="D55" s="302"/>
      <c r="E55" s="302"/>
      <c r="F55" s="302"/>
      <c r="G55" s="302"/>
      <c r="H55" s="302"/>
      <c r="I55" s="302"/>
      <c r="J55" s="302"/>
      <c r="K55" s="302"/>
      <c r="L55" s="302"/>
      <c r="M55" s="302"/>
      <c r="N55" s="302"/>
      <c r="O55" s="302"/>
      <c r="P55" s="302"/>
    </row>
    <row r="56" spans="1:20" hidden="1" x14ac:dyDescent="0.25">
      <c r="A56" s="302"/>
      <c r="B56" s="302"/>
      <c r="C56" s="302"/>
      <c r="D56" s="302"/>
      <c r="E56" s="302"/>
      <c r="F56" s="302"/>
      <c r="G56" s="302"/>
      <c r="H56" s="302"/>
      <c r="I56" s="302"/>
      <c r="J56" s="302"/>
      <c r="K56" s="302"/>
      <c r="L56" s="302"/>
      <c r="M56" s="302"/>
      <c r="N56" s="302"/>
      <c r="O56" s="302"/>
      <c r="P56" s="302"/>
    </row>
    <row r="57" spans="1:20" hidden="1" x14ac:dyDescent="0.25">
      <c r="A57" s="302"/>
      <c r="B57" s="302"/>
      <c r="C57" s="302"/>
      <c r="D57" s="302"/>
      <c r="E57" s="302"/>
      <c r="F57" s="302"/>
      <c r="G57" s="302"/>
      <c r="H57" s="302"/>
      <c r="I57" s="302"/>
      <c r="J57" s="302"/>
      <c r="K57" s="302"/>
      <c r="L57" s="302"/>
      <c r="M57" s="302"/>
      <c r="N57" s="302"/>
      <c r="O57" s="302"/>
      <c r="P57" s="302"/>
    </row>
    <row r="58" spans="1:20" x14ac:dyDescent="0.25">
      <c r="A58" s="302"/>
      <c r="B58" s="302"/>
      <c r="C58" s="302"/>
      <c r="D58" s="302"/>
      <c r="E58" s="302"/>
      <c r="F58" s="302"/>
      <c r="G58" s="302"/>
      <c r="H58" s="302"/>
      <c r="I58" s="302"/>
      <c r="J58" s="302"/>
      <c r="K58" s="302"/>
      <c r="L58" s="302"/>
      <c r="M58" s="302"/>
      <c r="N58" s="302"/>
      <c r="O58" s="302"/>
      <c r="P58" s="302"/>
    </row>
    <row r="59" spans="1:20" ht="18" customHeight="1" x14ac:dyDescent="0.25">
      <c r="A59" s="302"/>
      <c r="B59" s="302"/>
      <c r="C59" s="554" t="s">
        <v>166</v>
      </c>
      <c r="D59" s="554"/>
      <c r="E59" s="554"/>
      <c r="F59" s="554"/>
      <c r="G59" s="554"/>
      <c r="H59" s="554"/>
      <c r="I59" s="554"/>
      <c r="J59" s="554"/>
      <c r="K59" s="302"/>
      <c r="L59" s="302"/>
      <c r="M59" s="302"/>
      <c r="N59" s="302"/>
      <c r="O59" s="302"/>
      <c r="P59" s="302"/>
    </row>
    <row r="60" spans="1:20" x14ac:dyDescent="0.25">
      <c r="D60" s="457"/>
      <c r="E60" s="457"/>
      <c r="F60" s="457"/>
      <c r="G60" s="457"/>
      <c r="H60" s="457"/>
      <c r="I60" s="457"/>
      <c r="J60" s="457"/>
      <c r="K60" s="457"/>
      <c r="L60" s="457"/>
      <c r="M60" s="457"/>
      <c r="N60" s="457"/>
      <c r="O60" s="457"/>
      <c r="P60" s="457"/>
      <c r="Q60" s="457"/>
      <c r="R60" s="457"/>
      <c r="S60" s="457"/>
      <c r="T60" s="457"/>
    </row>
  </sheetData>
  <mergeCells count="10">
    <mergeCell ref="C59:J59"/>
    <mergeCell ref="A1:U2"/>
    <mergeCell ref="A4:A6"/>
    <mergeCell ref="B4:B6"/>
    <mergeCell ref="C4:C6"/>
    <mergeCell ref="D4:H4"/>
    <mergeCell ref="I4:T4"/>
    <mergeCell ref="U4:U6"/>
    <mergeCell ref="D5:H5"/>
    <mergeCell ref="I5:T5"/>
  </mergeCells>
  <printOptions horizontalCentered="1"/>
  <pageMargins left="0.2" right="0.2" top="0.75" bottom="0.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1A.GDP</vt:lpstr>
      <vt:lpstr>1B.So sanh...</vt:lpstr>
      <vt:lpstr>2.Inflation</vt:lpstr>
      <vt:lpstr>3A.XK</vt:lpstr>
      <vt:lpstr>3B.NK</vt:lpstr>
      <vt:lpstr>3C.CCTM</vt:lpstr>
      <vt:lpstr>4.TT-XNK</vt:lpstr>
      <vt:lpstr>5.CCI</vt:lpstr>
      <vt:lpstr>6A.PMI-TH</vt:lpstr>
      <vt:lpstr>6B.PMI-CBCT</vt:lpstr>
      <vt:lpstr>6C.PMI-Dich vu</vt:lpstr>
      <vt:lpstr>7. That nghiep</vt:lpstr>
      <vt:lpstr>8.DC_GDP</vt:lpstr>
      <vt:lpstr>9.DC-Lam phat</vt:lpstr>
      <vt:lpstr>10.Lai suat</vt:lpstr>
      <vt:lpstr>'10.Lai suat'!Print_Area</vt:lpstr>
      <vt:lpstr>'1A.GDP'!Print_Area</vt:lpstr>
      <vt:lpstr>'1B.So sanh...'!Print_Area</vt:lpstr>
      <vt:lpstr>'2.Inflation'!Print_Area</vt:lpstr>
      <vt:lpstr>'3A.XK'!Print_Area</vt:lpstr>
      <vt:lpstr>'3B.NK'!Print_Area</vt:lpstr>
      <vt:lpstr>'3C.CCTM'!Print_Area</vt:lpstr>
      <vt:lpstr>'4.TT-XNK'!Print_Area</vt:lpstr>
      <vt:lpstr>'5.CCI'!Print_Area</vt:lpstr>
      <vt:lpstr>'6A.PMI-TH'!Print_Area</vt:lpstr>
      <vt:lpstr>'6B.PMI-CBCT'!Print_Area</vt:lpstr>
      <vt:lpstr>'6C.PMI-Dich vu'!Print_Area</vt:lpstr>
      <vt:lpstr>'7. That nghiep'!Print_Area</vt:lpstr>
      <vt:lpstr>'8.DC_GDP'!Print_Area</vt:lpstr>
      <vt:lpstr>'9.DC-Lam phat'!Print_Area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Lê Thu Hiền</dc:creator>
  <cp:lastModifiedBy>Author</cp:lastModifiedBy>
  <cp:lastPrinted>2026-01-05T03:37:15Z</cp:lastPrinted>
  <dcterms:created xsi:type="dcterms:W3CDTF">2025-12-30T01:49:34Z</dcterms:created>
  <dcterms:modified xsi:type="dcterms:W3CDTF">2026-01-05T07:30:10Z</dcterms:modified>
</cp:coreProperties>
</file>